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J:\OŽP\Baranec\Cesty a chodníky-O+Ú\Opravy MK 2017\VO asfaltovanie\Moysesa-sever\VO podklady\"/>
    </mc:Choice>
  </mc:AlternateContent>
  <bookViews>
    <workbookView xWindow="0" yWindow="0" windowWidth="28140" windowHeight="13620"/>
  </bookViews>
  <sheets>
    <sheet name="Cesta-ST-2017 - Rekonštru..." sheetId="2" r:id="rId1"/>
  </sheets>
  <definedNames>
    <definedName name="_xlnm.Print_Titles" localSheetId="0">'Cesta-ST-2017 - Rekonštru...'!$112:$112</definedName>
    <definedName name="_xlnm.Print_Area" localSheetId="0">'Cesta-ST-2017 - Rekonštru...'!$C$4:$Q$70,'Cesta-ST-2017 - Rekonštru...'!$C$76:$Q$97,'Cesta-ST-2017 - Rekonštru...'!$C$103:$Q$136</definedName>
  </definedNames>
  <calcPr calcId="152511"/>
</workbook>
</file>

<file path=xl/calcChain.xml><?xml version="1.0" encoding="utf-8"?>
<calcChain xmlns="http://schemas.openxmlformats.org/spreadsheetml/2006/main">
  <c r="BI136" i="2" l="1"/>
  <c r="BH136" i="2"/>
  <c r="BG136" i="2"/>
  <c r="BE136" i="2"/>
  <c r="AA136" i="2"/>
  <c r="AA135" i="2" s="1"/>
  <c r="Y136" i="2"/>
  <c r="Y135" i="2" s="1"/>
  <c r="W136" i="2"/>
  <c r="W135" i="2" s="1"/>
  <c r="BK136" i="2"/>
  <c r="BK135" i="2" s="1"/>
  <c r="N135" i="2" s="1"/>
  <c r="N93" i="2" s="1"/>
  <c r="N136" i="2"/>
  <c r="BF136" i="2" s="1"/>
  <c r="BI134" i="2"/>
  <c r="BH134" i="2"/>
  <c r="BG134" i="2"/>
  <c r="BE134" i="2"/>
  <c r="AA134" i="2"/>
  <c r="Y134" i="2"/>
  <c r="W134" i="2"/>
  <c r="BK134" i="2"/>
  <c r="N134" i="2"/>
  <c r="BF134" i="2" s="1"/>
  <c r="BI133" i="2"/>
  <c r="BH133" i="2"/>
  <c r="BG133" i="2"/>
  <c r="BE133" i="2"/>
  <c r="AA133" i="2"/>
  <c r="Y133" i="2"/>
  <c r="W133" i="2"/>
  <c r="BK133" i="2"/>
  <c r="N133" i="2"/>
  <c r="BF133" i="2" s="1"/>
  <c r="BI132" i="2"/>
  <c r="BH132" i="2"/>
  <c r="BG132" i="2"/>
  <c r="BE132" i="2"/>
  <c r="AA132" i="2"/>
  <c r="Y132" i="2"/>
  <c r="W132" i="2"/>
  <c r="BK132" i="2"/>
  <c r="N132" i="2"/>
  <c r="BF132" i="2" s="1"/>
  <c r="BI131" i="2"/>
  <c r="BH131" i="2"/>
  <c r="BG131" i="2"/>
  <c r="BE131" i="2"/>
  <c r="AA131" i="2"/>
  <c r="Y131" i="2"/>
  <c r="W131" i="2"/>
  <c r="BK131" i="2"/>
  <c r="N131" i="2"/>
  <c r="BF131" i="2" s="1"/>
  <c r="BI130" i="2"/>
  <c r="BH130" i="2"/>
  <c r="BG130" i="2"/>
  <c r="BE130" i="2"/>
  <c r="AA130" i="2"/>
  <c r="Y130" i="2"/>
  <c r="W130" i="2"/>
  <c r="BK130" i="2"/>
  <c r="N130" i="2"/>
  <c r="BF130" i="2" s="1"/>
  <c r="BI129" i="2"/>
  <c r="BH129" i="2"/>
  <c r="BG129" i="2"/>
  <c r="BE129" i="2"/>
  <c r="AA129" i="2"/>
  <c r="Y129" i="2"/>
  <c r="W129" i="2"/>
  <c r="BK129" i="2"/>
  <c r="N129" i="2"/>
  <c r="BF129" i="2" s="1"/>
  <c r="BI128" i="2"/>
  <c r="BH128" i="2"/>
  <c r="BG128" i="2"/>
  <c r="BE128" i="2"/>
  <c r="AA128" i="2"/>
  <c r="Y128" i="2"/>
  <c r="W128" i="2"/>
  <c r="BK128" i="2"/>
  <c r="N128" i="2"/>
  <c r="BF128" i="2" s="1"/>
  <c r="BI127" i="2"/>
  <c r="BH127" i="2"/>
  <c r="BG127" i="2"/>
  <c r="BE127" i="2"/>
  <c r="AA127" i="2"/>
  <c r="Y127" i="2"/>
  <c r="W127" i="2"/>
  <c r="BK127" i="2"/>
  <c r="N127" i="2"/>
  <c r="BF127" i="2" s="1"/>
  <c r="BI126" i="2"/>
  <c r="BH126" i="2"/>
  <c r="BG126" i="2"/>
  <c r="BE126" i="2"/>
  <c r="AA126" i="2"/>
  <c r="Y126" i="2"/>
  <c r="W126" i="2"/>
  <c r="BK126" i="2"/>
  <c r="N126" i="2"/>
  <c r="BF126" i="2" s="1"/>
  <c r="BI125" i="2"/>
  <c r="BH125" i="2"/>
  <c r="BG125" i="2"/>
  <c r="BE125" i="2"/>
  <c r="AA125" i="2"/>
  <c r="Y125" i="2"/>
  <c r="W125" i="2"/>
  <c r="BK125" i="2"/>
  <c r="N125" i="2"/>
  <c r="BF125" i="2" s="1"/>
  <c r="BI124" i="2"/>
  <c r="BH124" i="2"/>
  <c r="BG124" i="2"/>
  <c r="BE124" i="2"/>
  <c r="AA124" i="2"/>
  <c r="Y124" i="2"/>
  <c r="W124" i="2"/>
  <c r="BK124" i="2"/>
  <c r="N124" i="2"/>
  <c r="BF124" i="2" s="1"/>
  <c r="BI123" i="2"/>
  <c r="BH123" i="2"/>
  <c r="BG123" i="2"/>
  <c r="BE123" i="2"/>
  <c r="AA123" i="2"/>
  <c r="Y123" i="2"/>
  <c r="W123" i="2"/>
  <c r="BK123" i="2"/>
  <c r="N123" i="2"/>
  <c r="BF123" i="2" s="1"/>
  <c r="BI121" i="2"/>
  <c r="BH121" i="2"/>
  <c r="BG121" i="2"/>
  <c r="BE121" i="2"/>
  <c r="AA121" i="2"/>
  <c r="AA120" i="2" s="1"/>
  <c r="Y121" i="2"/>
  <c r="Y120" i="2" s="1"/>
  <c r="W121" i="2"/>
  <c r="W120" i="2" s="1"/>
  <c r="BK121" i="2"/>
  <c r="BK120" i="2" s="1"/>
  <c r="N120" i="2" s="1"/>
  <c r="N121" i="2"/>
  <c r="BF121" i="2" s="1"/>
  <c r="N91" i="2"/>
  <c r="BI119" i="2"/>
  <c r="BH119" i="2"/>
  <c r="BG119" i="2"/>
  <c r="BE119" i="2"/>
  <c r="AA119" i="2"/>
  <c r="AA118" i="2" s="1"/>
  <c r="Y119" i="2"/>
  <c r="Y118" i="2" s="1"/>
  <c r="W119" i="2"/>
  <c r="W118" i="2" s="1"/>
  <c r="BK119" i="2"/>
  <c r="BK118" i="2" s="1"/>
  <c r="N118" i="2" s="1"/>
  <c r="N90" i="2" s="1"/>
  <c r="N119" i="2"/>
  <c r="BF119" i="2" s="1"/>
  <c r="BI117" i="2"/>
  <c r="BH117" i="2"/>
  <c r="BG117" i="2"/>
  <c r="BE117" i="2"/>
  <c r="AA117" i="2"/>
  <c r="Y117" i="2"/>
  <c r="W117" i="2"/>
  <c r="BK117" i="2"/>
  <c r="N117" i="2"/>
  <c r="BF117" i="2" s="1"/>
  <c r="BI116" i="2"/>
  <c r="BH116" i="2"/>
  <c r="BG116" i="2"/>
  <c r="BE116" i="2"/>
  <c r="AA116" i="2"/>
  <c r="AA115" i="2" s="1"/>
  <c r="Y116" i="2"/>
  <c r="W116" i="2"/>
  <c r="W115" i="2" s="1"/>
  <c r="BK116" i="2"/>
  <c r="N116" i="2"/>
  <c r="BF116" i="2" s="1"/>
  <c r="F109" i="2"/>
  <c r="F107" i="2"/>
  <c r="F105" i="2"/>
  <c r="M27" i="2"/>
  <c r="F82" i="2"/>
  <c r="F80" i="2"/>
  <c r="F78" i="2"/>
  <c r="M110" i="2"/>
  <c r="M109" i="2"/>
  <c r="M80" i="2"/>
  <c r="Y122" i="2" l="1"/>
  <c r="BK122" i="2"/>
  <c r="N122" i="2" s="1"/>
  <c r="N92" i="2" s="1"/>
  <c r="W122" i="2"/>
  <c r="AA122" i="2"/>
  <c r="BK115" i="2"/>
  <c r="Y115" i="2"/>
  <c r="Y114" i="2" s="1"/>
  <c r="Y113" i="2" s="1"/>
  <c r="H34" i="2"/>
  <c r="M82" i="2"/>
  <c r="F110" i="2"/>
  <c r="F83" i="2"/>
  <c r="M83" i="2"/>
  <c r="M107" i="2"/>
  <c r="N115" i="2"/>
  <c r="N89" i="2" s="1"/>
  <c r="BK114" i="2"/>
  <c r="H31" i="2"/>
  <c r="M31" i="2"/>
  <c r="H32" i="2"/>
  <c r="M32" i="2"/>
  <c r="W114" i="2"/>
  <c r="W113" i="2" s="1"/>
  <c r="AA114" i="2"/>
  <c r="AA113" i="2" s="1"/>
  <c r="H33" i="2"/>
  <c r="H35" i="2"/>
  <c r="N114" i="2" l="1"/>
  <c r="N88" i="2" s="1"/>
  <c r="BK113" i="2"/>
  <c r="N113" i="2" s="1"/>
  <c r="N87" i="2" s="1"/>
  <c r="L97" i="2" l="1"/>
  <c r="M26" i="2"/>
  <c r="M29" i="2" s="1"/>
  <c r="L37" i="2" l="1"/>
</calcChain>
</file>

<file path=xl/sharedStrings.xml><?xml version="1.0" encoding="utf-8"?>
<sst xmlns="http://schemas.openxmlformats.org/spreadsheetml/2006/main" count="383" uniqueCount="154">
  <si>
    <t>Hárok obsahuje:</t>
  </si>
  <si>
    <t/>
  </si>
  <si>
    <t>False</t>
  </si>
  <si>
    <t>optimalizované pre tlač zostáv vo formáte A4 - na výšku</t>
  </si>
  <si>
    <t>&gt;&gt;  skryté stĺpce  &lt;&lt;</t>
  </si>
  <si>
    <t>20</t>
  </si>
  <si>
    <t>v ---  nižšie sa nachádzajú doplnkové a pomocné údaje k zostavám  --- v</t>
  </si>
  <si>
    <t>Stavba:</t>
  </si>
  <si>
    <t>JKSO:</t>
  </si>
  <si>
    <t>KS:</t>
  </si>
  <si>
    <t>Miesto:</t>
  </si>
  <si>
    <t>Žiar nad Hronom</t>
  </si>
  <si>
    <t>Dátum:</t>
  </si>
  <si>
    <t>Objednávateľ:</t>
  </si>
  <si>
    <t>IČO:</t>
  </si>
  <si>
    <t>Mesto Žiar nad Hronom</t>
  </si>
  <si>
    <t>IČO DPH:</t>
  </si>
  <si>
    <t>Zhotoviteľ:</t>
  </si>
  <si>
    <t>Projektant:</t>
  </si>
  <si>
    <t>Spracovateľ:</t>
  </si>
  <si>
    <t>Poznámka:</t>
  </si>
  <si>
    <t>Cena bez DPH</t>
  </si>
  <si>
    <t>DPH</t>
  </si>
  <si>
    <t>základná</t>
  </si>
  <si>
    <t>z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</si>
  <si>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</si>
  <si>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</si>
  <si>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</si>
  <si>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</si>
  <si>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</si>
  <si>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</si>
  <si>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</si>
  <si>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</si>
  <si>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</si>
  <si>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</si>
  <si>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</si>
  <si>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</si>
  <si>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</si>
  <si>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Kód</t>
  </si>
  <si>
    <t>D</t>
  </si>
  <si>
    <t>0</t>
  </si>
  <si>
    <t>{db0dcca6-7cef-44e8-b8e1-917f6cf26b97}</t>
  </si>
  <si>
    <t>1</t>
  </si>
  <si>
    <t>Celkové náklady za stavbu 1) + 2)</t>
  </si>
  <si>
    <t>1) Krycí list rozpočtu</t>
  </si>
  <si>
    <t>2) Rekapitulácia rozpočtu</t>
  </si>
  <si>
    <t>3) Rozpočet</t>
  </si>
  <si>
    <t>Späť na hárok:</t>
  </si>
  <si>
    <t>Rekapitulácia stavby</t>
  </si>
  <si>
    <t>KRYCÍ LIST ROZPOČTU</t>
  </si>
  <si>
    <t>Náklady z rozpočtu</t>
  </si>
  <si>
    <t>Ostatné náklady</t>
  </si>
  <si>
    <t>REKAPITULÁCIA ROZPOČTU</t>
  </si>
  <si>
    <t>Kód - Popis</t>
  </si>
  <si>
    <t>Cena celkom [EUR]</t>
  </si>
  <si>
    <t>1) Náklady z rozpočtu</t>
  </si>
  <si>
    <t>-1</t>
  </si>
  <si>
    <t>HSV - Práce a dodávky HSV</t>
  </si>
  <si>
    <t xml:space="preserve">    1 - Zemné práce</t>
  </si>
  <si>
    <t xml:space="preserve">    5 - Komunikácie</t>
  </si>
  <si>
    <t xml:space="preserve">    8 - Rúrové vedenie</t>
  </si>
  <si>
    <t xml:space="preserve">    9 - Ostatné konštrukcie a práce-búranie</t>
  </si>
  <si>
    <t xml:space="preserve">    99 - Presun hmôt HSV</t>
  </si>
  <si>
    <t>2) Ostatné náklady</t>
  </si>
  <si>
    <t>ROZPOČET</t>
  </si>
  <si>
    <t>PČ</t>
  </si>
  <si>
    <t>Typ</t>
  </si>
  <si>
    <t>Popis</t>
  </si>
  <si>
    <t>MJ</t>
  </si>
  <si>
    <t>Množstvo</t>
  </si>
  <si>
    <t>J.cena [EUR]</t>
  </si>
  <si>
    <t>Poznámka</t>
  </si>
  <si>
    <t>J. Nh [h]</t>
  </si>
  <si>
    <t>Nh celkom [h]</t>
  </si>
  <si>
    <t>J. hmotnosť_x000D_
[t]</t>
  </si>
  <si>
    <t>Hmotnosť_x000D_
celkom [t]</t>
  </si>
  <si>
    <t>J. suť [t]</t>
  </si>
  <si>
    <t>Suť Celkom [t]</t>
  </si>
  <si>
    <t>ROZPOCET</t>
  </si>
  <si>
    <t>18</t>
  </si>
  <si>
    <t>K</t>
  </si>
  <si>
    <t>113107141</t>
  </si>
  <si>
    <t>Odstránenie krytu v ploche  asfaltového, hr. vrstvy do 50 mm,  -0,09800t - pri krajniciach- ručné odstránenie</t>
  </si>
  <si>
    <t>m2</t>
  </si>
  <si>
    <t>4</t>
  </si>
  <si>
    <t>2</t>
  </si>
  <si>
    <t>1263712777</t>
  </si>
  <si>
    <t>113153510</t>
  </si>
  <si>
    <t>Frézovanie asf. podkladu alebo krytu s prek., plochy cez 10000 m2, pruh š. do 2 m, hr. 50 mm  0,127 t</t>
  </si>
  <si>
    <t>200138123</t>
  </si>
  <si>
    <t>577154221</t>
  </si>
  <si>
    <t>Asfaltový betón vrstva obrusná AC 11 O v pruhu š. nad 3 m z nemodifik. asfaltu tr. I, po zhutnení hr. 60 mm</t>
  </si>
  <si>
    <t>-2110299000</t>
  </si>
  <si>
    <t>19</t>
  </si>
  <si>
    <t>899231111</t>
  </si>
  <si>
    <t>Výšková úprava uličného vstupu alebo vpuste do 200 mm zvýšením mreže</t>
  </si>
  <si>
    <t>ks</t>
  </si>
  <si>
    <t>-2089719908</t>
  </si>
  <si>
    <t>914812211</t>
  </si>
  <si>
    <t>Montáž dočasnej dopravnej značky kompletnej základnej</t>
  </si>
  <si>
    <t>1254761739</t>
  </si>
  <si>
    <t>5</t>
  </si>
  <si>
    <t>915914111</t>
  </si>
  <si>
    <t>Dočasné obmedzenie platnosti zakrytie základnej dopravnej značky</t>
  </si>
  <si>
    <t>-1643770707</t>
  </si>
  <si>
    <t>6</t>
  </si>
  <si>
    <t>915914112</t>
  </si>
  <si>
    <t>Dočasné obmedzenie platnosti odkrytie základnej dopravnej značky</t>
  </si>
  <si>
    <t>1344771194</t>
  </si>
  <si>
    <t>7</t>
  </si>
  <si>
    <t>915930041</t>
  </si>
  <si>
    <t>Montáž prenosného smerového vodorovného značenia, vodiacej sklopnej dosky s podstavcom</t>
  </si>
  <si>
    <t>-424201713</t>
  </si>
  <si>
    <t>8</t>
  </si>
  <si>
    <t>915940002</t>
  </si>
  <si>
    <t>Osadenie spomaľovacieho prahu, výšky 50 mm</t>
  </si>
  <si>
    <t>989961722</t>
  </si>
  <si>
    <t>17</t>
  </si>
  <si>
    <t>919721110</t>
  </si>
  <si>
    <t xml:space="preserve">Geomreža pre vystužovanie asfaltových vrstiev, tkaná zo skleného vlákna </t>
  </si>
  <si>
    <t>-359672037</t>
  </si>
  <si>
    <t>9</t>
  </si>
  <si>
    <t>919735112</t>
  </si>
  <si>
    <t>Rezanie existujúceho asfaltového krytu alebo podkladu hĺbky nad 50 do 100 mm</t>
  </si>
  <si>
    <t>m</t>
  </si>
  <si>
    <t>-1201633034</t>
  </si>
  <si>
    <t>10</t>
  </si>
  <si>
    <t>919748111</t>
  </si>
  <si>
    <t>1680346802</t>
  </si>
  <si>
    <t>11</t>
  </si>
  <si>
    <t>M</t>
  </si>
  <si>
    <t>1116251000</t>
  </si>
  <si>
    <t>Emulzia asfaltová ciest</t>
  </si>
  <si>
    <t>l</t>
  </si>
  <si>
    <t>1733451100</t>
  </si>
  <si>
    <t>13</t>
  </si>
  <si>
    <t>938909311</t>
  </si>
  <si>
    <t>Odstránenie blata, prachu alebo hlineného nánosu, z povrchu podkladu alebo krytu bet. alebo asfalt.</t>
  </si>
  <si>
    <t>1962851054</t>
  </si>
  <si>
    <t>14</t>
  </si>
  <si>
    <t>966631111</t>
  </si>
  <si>
    <t>Demontáž spomalovacieho prahu</t>
  </si>
  <si>
    <t>-1462805770</t>
  </si>
  <si>
    <t>15</t>
  </si>
  <si>
    <t>979082213</t>
  </si>
  <si>
    <t>Vodorovná doprava sutiny so zložením a hrubým urovnaním na vzdialenosť do 1 km</t>
  </si>
  <si>
    <t>t</t>
  </si>
  <si>
    <t>820449059</t>
  </si>
  <si>
    <t>16</t>
  </si>
  <si>
    <t>998225111</t>
  </si>
  <si>
    <t>Presun hmôt pre pozemnú komunikáciu a letisko s krytom asfaltovým akejkoľvek dĺžky objektu</t>
  </si>
  <si>
    <t>-153016245</t>
  </si>
  <si>
    <t>Vykonanie postreku, príp. zdrsnenie povrchu spojovací postrek</t>
  </si>
  <si>
    <t>Oprava cestných komunikácií ul. Š. Moysesa - sever v Žiari nad Hronom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</si>
</sst>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%"/>
    <numFmt numFmtId="165" formatCode="dd\.mm\.yyyy"/>
    <numFmt numFmtId="166" formatCode="#,##0.00000"/>
    <numFmt numFmtId="167" formatCode="#,##0.000"/>
  </numFmts>
  <fonts count="27" x14ac:knownFonts="1">
    <font>
      <sz val="8"/>
      <name val="Trebuchet MS"/>
      <family val="2"/>
    </font>
    <font>
      <sz val="8"/>
      <color rgb="FF969696"/>
      <name val="Trebuchet MS"/>
    </font>
    <font>
      <sz val="9"/>
      <name val="Trebuchet MS"/>
    </font>
    <font>
      <b/>
      <sz val="12"/>
      <name val="Trebuchet MS"/>
    </font>
    <font>
      <sz val="12"/>
      <color rgb="FF003366"/>
      <name val="Trebuchet MS"/>
    </font>
    <font>
      <sz val="10"/>
      <color rgb="FF003366"/>
      <name val="Trebuchet MS"/>
    </font>
    <font>
      <sz val="8"/>
      <color rgb="FF003366"/>
      <name val="Trebuchet MS"/>
    </font>
    <font>
      <sz val="10"/>
      <name val="Trebuchet MS"/>
    </font>
    <font>
      <sz val="10"/>
      <color rgb="FF960000"/>
      <name val="Trebuchet MS"/>
    </font>
    <font>
      <u/>
      <sz val="10"/>
      <color theme="10"/>
      <name val="Trebuchet MS"/>
    </font>
    <font>
      <sz val="8"/>
      <color rgb="FF3366FF"/>
      <name val="Trebuchet MS"/>
    </font>
    <font>
      <b/>
      <sz val="16"/>
      <name val="Trebuchet MS"/>
    </font>
    <font>
      <sz val="9"/>
      <color rgb="FF969696"/>
      <name val="Trebuchet MS"/>
    </font>
    <font>
      <sz val="10"/>
      <color rgb="FF464646"/>
      <name val="Trebuchet MS"/>
    </font>
    <font>
      <b/>
      <sz val="10"/>
      <name val="Trebuchet MS"/>
    </font>
    <font>
      <b/>
      <sz val="10"/>
      <color rgb="FF464646"/>
      <name val="Trebuchet MS"/>
    </font>
    <font>
      <sz val="10"/>
      <color rgb="FF969696"/>
      <name val="Trebuchet MS"/>
    </font>
    <font>
      <b/>
      <sz val="12"/>
      <color rgb="FF960000"/>
      <name val="Trebuchet MS"/>
    </font>
    <font>
      <b/>
      <sz val="12"/>
      <color rgb="FF800000"/>
      <name val="Trebuchet MS"/>
    </font>
    <font>
      <b/>
      <sz val="12"/>
      <color rgb="FF800000"/>
      <name val="Trebuchet MS"/>
    </font>
    <font>
      <b/>
      <sz val="8"/>
      <color rgb="FF800000"/>
      <name val="Trebuchet MS"/>
    </font>
    <font>
      <sz val="9"/>
      <color rgb="FF000000"/>
      <name val="Trebuchet MS"/>
    </font>
    <font>
      <sz val="8"/>
      <color rgb="FF960000"/>
      <name val="Trebuchet MS"/>
    </font>
    <font>
      <b/>
      <sz val="8"/>
      <name val="Trebuchet MS"/>
    </font>
    <font>
      <u/>
      <sz val="11"/>
      <color theme="10"/>
      <name val="Calibri"/>
      <scheme val="minor"/>
    </font>
    <font>
      <i/>
      <sz val="8"/>
      <name val="Trebuchet MS"/>
      <family val="2"/>
      <charset val="238"/>
    </font>
    <font>
      <sz val="8"/>
      <name val="Trebuchet MS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AE682"/>
      </patternFill>
    </fill>
    <fill>
      <patternFill patternType="solid">
        <fgColor rgb="FFC0C0C0"/>
      </patternFill>
    </fill>
    <fill>
      <patternFill patternType="solid">
        <fgColor rgb="FFD2D2D2"/>
      </patternFill>
    </fill>
  </fills>
  <borders count="2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24" fillId="0" borderId="0" applyNumberFormat="0" applyFill="0" applyBorder="0" applyAlignment="0" applyProtection="0"/>
  </cellStyleXfs>
  <cellXfs count="150">
    <xf numFmtId="0" fontId="0" fillId="0" borderId="0" xfId="0"/>
    <xf numFmtId="0" fontId="0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6" fillId="0" borderId="0" xfId="0" applyFont="1" applyAlignment="1"/>
    <xf numFmtId="0" fontId="7" fillId="2" borderId="0" xfId="0" applyFont="1" applyFill="1" applyAlignment="1" applyProtection="1">
      <alignment vertical="center"/>
    </xf>
    <xf numFmtId="0" fontId="8" fillId="2" borderId="0" xfId="0" applyFont="1" applyFill="1" applyAlignment="1" applyProtection="1">
      <alignment horizontal="left" vertical="center"/>
    </xf>
    <xf numFmtId="0" fontId="9" fillId="2" borderId="0" xfId="1" applyFont="1" applyFill="1" applyAlignment="1" applyProtection="1">
      <alignment vertical="center"/>
    </xf>
    <xf numFmtId="0" fontId="0" fillId="2" borderId="0" xfId="0" applyFill="1"/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10" fillId="0" borderId="0" xfId="0" applyFont="1" applyAlignment="1">
      <alignment horizontal="left" vertical="center"/>
    </xf>
    <xf numFmtId="0" fontId="0" fillId="0" borderId="0" xfId="0" applyBorder="1"/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top"/>
    </xf>
    <xf numFmtId="0" fontId="12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1" fillId="0" borderId="0" xfId="0" applyFont="1" applyBorder="1" applyAlignment="1">
      <alignment horizontal="left" vertical="center"/>
    </xf>
    <xf numFmtId="164" fontId="1" fillId="0" borderId="0" xfId="0" applyNumberFormat="1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5" fillId="0" borderId="9" xfId="0" applyFont="1" applyBorder="1" applyAlignment="1">
      <alignment horizontal="left" vertical="center"/>
    </xf>
    <xf numFmtId="0" fontId="0" fillId="0" borderId="10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12" xfId="0" applyBorder="1"/>
    <xf numFmtId="0" fontId="0" fillId="0" borderId="13" xfId="0" applyBorder="1"/>
    <xf numFmtId="0" fontId="16" fillId="0" borderId="14" xfId="0" applyFont="1" applyBorder="1" applyAlignment="1">
      <alignment horizontal="left" vertical="center"/>
    </xf>
    <xf numFmtId="0" fontId="0" fillId="0" borderId="15" xfId="0" applyFont="1" applyBorder="1" applyAlignment="1">
      <alignment vertical="center"/>
    </xf>
    <xf numFmtId="0" fontId="16" fillId="0" borderId="15" xfId="0" applyFont="1" applyBorder="1" applyAlignment="1">
      <alignment horizontal="left" vertical="center"/>
    </xf>
    <xf numFmtId="0" fontId="0" fillId="0" borderId="16" xfId="0" applyFont="1" applyBorder="1" applyAlignment="1">
      <alignment vertical="center"/>
    </xf>
    <xf numFmtId="0" fontId="0" fillId="0" borderId="17" xfId="0" applyFont="1" applyBorder="1" applyAlignment="1">
      <alignment vertical="center"/>
    </xf>
    <xf numFmtId="0" fontId="0" fillId="0" borderId="18" xfId="0" applyFont="1" applyBorder="1" applyAlignment="1">
      <alignment vertical="center"/>
    </xf>
    <xf numFmtId="0" fontId="0" fillId="0" borderId="19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12" fillId="0" borderId="20" xfId="0" applyFont="1" applyBorder="1" applyAlignment="1">
      <alignment horizontal="center" vertical="center" wrapText="1"/>
    </xf>
    <xf numFmtId="0" fontId="12" fillId="0" borderId="21" xfId="0" applyFont="1" applyBorder="1" applyAlignment="1">
      <alignment horizontal="center" vertical="center" wrapText="1"/>
    </xf>
    <xf numFmtId="0" fontId="12" fillId="0" borderId="22" xfId="0" applyFont="1" applyBorder="1" applyAlignment="1">
      <alignment horizontal="center" vertical="center" wrapText="1"/>
    </xf>
    <xf numFmtId="0" fontId="0" fillId="0" borderId="9" xfId="0" applyFont="1" applyBorder="1" applyAlignment="1">
      <alignment vertical="center"/>
    </xf>
    <xf numFmtId="0" fontId="17" fillId="0" borderId="0" xfId="0" applyFont="1" applyBorder="1" applyAlignment="1">
      <alignment horizontal="left" vertical="center"/>
    </xf>
    <xf numFmtId="0" fontId="17" fillId="4" borderId="0" xfId="0" applyFont="1" applyFill="1" applyBorder="1" applyAlignment="1">
      <alignment horizontal="left" vertical="center"/>
    </xf>
    <xf numFmtId="0" fontId="0" fillId="4" borderId="0" xfId="0" applyFont="1" applyFill="1" applyBorder="1" applyAlignment="1">
      <alignment vertical="center"/>
    </xf>
    <xf numFmtId="0" fontId="0" fillId="2" borderId="0" xfId="0" applyFill="1" applyProtection="1"/>
    <xf numFmtId="0" fontId="7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right" vertical="center"/>
    </xf>
    <xf numFmtId="0" fontId="3" fillId="4" borderId="6" xfId="0" applyFont="1" applyFill="1" applyBorder="1" applyAlignment="1">
      <alignment horizontal="left" vertical="center"/>
    </xf>
    <xf numFmtId="0" fontId="3" fillId="4" borderId="7" xfId="0" applyFont="1" applyFill="1" applyBorder="1" applyAlignment="1">
      <alignment horizontal="right" vertical="center"/>
    </xf>
    <xf numFmtId="0" fontId="3" fillId="4" borderId="7" xfId="0" applyFont="1" applyFill="1" applyBorder="1" applyAlignment="1">
      <alignment horizontal="center" vertical="center"/>
    </xf>
    <xf numFmtId="0" fontId="18" fillId="0" borderId="0" xfId="0" applyFont="1" applyBorder="1" applyAlignment="1">
      <alignment horizontal="left" vertical="center"/>
    </xf>
    <xf numFmtId="0" fontId="4" fillId="0" borderId="4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4" fillId="0" borderId="5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5" fillId="0" borderId="5" xfId="0" applyFont="1" applyBorder="1" applyAlignment="1">
      <alignment vertical="center"/>
    </xf>
    <xf numFmtId="0" fontId="0" fillId="0" borderId="23" xfId="0" applyFont="1" applyBorder="1" applyAlignment="1">
      <alignment vertical="center"/>
    </xf>
    <xf numFmtId="0" fontId="12" fillId="0" borderId="2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 wrapText="1"/>
    </xf>
    <xf numFmtId="0" fontId="2" fillId="4" borderId="20" xfId="0" applyFont="1" applyFill="1" applyBorder="1" applyAlignment="1">
      <alignment horizontal="center" vertical="center" wrapText="1"/>
    </xf>
    <xf numFmtId="0" fontId="2" fillId="4" borderId="21" xfId="0" applyFont="1" applyFill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166" fontId="22" fillId="0" borderId="10" xfId="0" applyNumberFormat="1" applyFont="1" applyBorder="1" applyAlignment="1"/>
    <xf numFmtId="166" fontId="22" fillId="0" borderId="11" xfId="0" applyNumberFormat="1" applyFont="1" applyBorder="1" applyAlignment="1"/>
    <xf numFmtId="167" fontId="23" fillId="0" borderId="0" xfId="0" applyNumberFormat="1" applyFont="1" applyAlignment="1">
      <alignment vertical="center"/>
    </xf>
    <xf numFmtId="0" fontId="6" fillId="0" borderId="4" xfId="0" applyFont="1" applyBorder="1" applyAlignment="1"/>
    <xf numFmtId="0" fontId="6" fillId="0" borderId="0" xfId="0" applyFont="1" applyBorder="1" applyAlignment="1"/>
    <xf numFmtId="0" fontId="4" fillId="0" borderId="0" xfId="0" applyFont="1" applyBorder="1" applyAlignment="1">
      <alignment horizontal="left"/>
    </xf>
    <xf numFmtId="0" fontId="6" fillId="0" borderId="5" xfId="0" applyFont="1" applyBorder="1" applyAlignment="1"/>
    <xf numFmtId="0" fontId="6" fillId="0" borderId="12" xfId="0" applyFont="1" applyBorder="1" applyAlignment="1"/>
    <xf numFmtId="166" fontId="6" fillId="0" borderId="0" xfId="0" applyNumberFormat="1" applyFont="1" applyBorder="1" applyAlignment="1"/>
    <xf numFmtId="166" fontId="6" fillId="0" borderId="13" xfId="0" applyNumberFormat="1" applyFont="1" applyBorder="1" applyAlignment="1"/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167" fontId="6" fillId="0" borderId="0" xfId="0" applyNumberFormat="1" applyFont="1" applyAlignment="1">
      <alignment vertical="center"/>
    </xf>
    <xf numFmtId="0" fontId="5" fillId="0" borderId="0" xfId="0" applyFont="1" applyBorder="1" applyAlignment="1">
      <alignment horizontal="left"/>
    </xf>
    <xf numFmtId="0" fontId="0" fillId="0" borderId="4" xfId="0" applyFont="1" applyBorder="1" applyAlignment="1" applyProtection="1">
      <alignment vertical="center"/>
      <protection locked="0"/>
    </xf>
    <xf numFmtId="0" fontId="0" fillId="0" borderId="23" xfId="0" applyFont="1" applyBorder="1" applyAlignment="1" applyProtection="1">
      <alignment horizontal="center" vertical="center"/>
      <protection locked="0"/>
    </xf>
    <xf numFmtId="49" fontId="0" fillId="0" borderId="23" xfId="0" applyNumberFormat="1" applyFont="1" applyBorder="1" applyAlignment="1" applyProtection="1">
      <alignment horizontal="left" vertical="center" wrapText="1"/>
      <protection locked="0"/>
    </xf>
    <xf numFmtId="0" fontId="0" fillId="0" borderId="23" xfId="0" applyFont="1" applyBorder="1" applyAlignment="1" applyProtection="1">
      <alignment horizontal="center" vertical="center" wrapText="1"/>
      <protection locked="0"/>
    </xf>
    <xf numFmtId="167" fontId="0" fillId="0" borderId="23" xfId="0" applyNumberFormat="1" applyFont="1" applyBorder="1" applyAlignment="1" applyProtection="1">
      <alignment vertical="center"/>
      <protection locked="0"/>
    </xf>
    <xf numFmtId="0" fontId="0" fillId="0" borderId="5" xfId="0" applyFont="1" applyBorder="1" applyAlignment="1" applyProtection="1">
      <alignment vertical="center"/>
      <protection locked="0"/>
    </xf>
    <xf numFmtId="0" fontId="1" fillId="0" borderId="23" xfId="0" applyFont="1" applyBorder="1" applyAlignment="1">
      <alignment horizontal="left" vertical="center"/>
    </xf>
    <xf numFmtId="166" fontId="1" fillId="0" borderId="0" xfId="0" applyNumberFormat="1" applyFont="1" applyBorder="1" applyAlignment="1">
      <alignment vertical="center"/>
    </xf>
    <xf numFmtId="166" fontId="1" fillId="0" borderId="13" xfId="0" applyNumberFormat="1" applyFont="1" applyBorder="1" applyAlignment="1">
      <alignment vertical="center"/>
    </xf>
    <xf numFmtId="4" fontId="0" fillId="0" borderId="0" xfId="0" applyNumberFormat="1" applyFont="1" applyAlignment="1">
      <alignment vertical="center"/>
    </xf>
    <xf numFmtId="167" fontId="0" fillId="0" borderId="0" xfId="0" applyNumberFormat="1" applyFont="1" applyAlignment="1">
      <alignment vertical="center"/>
    </xf>
    <xf numFmtId="0" fontId="1" fillId="0" borderId="15" xfId="0" applyFont="1" applyBorder="1" applyAlignment="1">
      <alignment horizontal="center" vertical="center"/>
    </xf>
    <xf numFmtId="166" fontId="1" fillId="0" borderId="15" xfId="0" applyNumberFormat="1" applyFont="1" applyBorder="1" applyAlignment="1">
      <alignment vertical="center"/>
    </xf>
    <xf numFmtId="166" fontId="1" fillId="0" borderId="16" xfId="0" applyNumberFormat="1" applyFont="1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165" fontId="2" fillId="0" borderId="0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 wrapText="1"/>
    </xf>
    <xf numFmtId="4" fontId="7" fillId="0" borderId="0" xfId="0" applyNumberFormat="1" applyFont="1" applyBorder="1" applyAlignment="1">
      <alignment vertical="center"/>
    </xf>
    <xf numFmtId="4" fontId="14" fillId="0" borderId="0" xfId="0" applyNumberFormat="1" applyFont="1" applyBorder="1" applyAlignment="1">
      <alignment vertical="center"/>
    </xf>
    <xf numFmtId="4" fontId="1" fillId="0" borderId="0" xfId="0" applyNumberFormat="1" applyFont="1" applyBorder="1" applyAlignment="1">
      <alignment vertical="center"/>
    </xf>
    <xf numFmtId="4" fontId="3" fillId="4" borderId="7" xfId="0" applyNumberFormat="1" applyFont="1" applyFill="1" applyBorder="1" applyAlignment="1">
      <alignment vertical="center"/>
    </xf>
    <xf numFmtId="4" fontId="3" fillId="4" borderId="8" xfId="0" applyNumberFormat="1" applyFont="1" applyFill="1" applyBorder="1" applyAlignment="1">
      <alignment vertical="center"/>
    </xf>
    <xf numFmtId="0" fontId="2" fillId="4" borderId="0" xfId="0" applyFont="1" applyFill="1" applyBorder="1" applyAlignment="1">
      <alignment horizontal="center" vertical="center"/>
    </xf>
    <xf numFmtId="0" fontId="0" fillId="4" borderId="0" xfId="0" applyFont="1" applyFill="1" applyBorder="1" applyAlignment="1">
      <alignment vertical="center"/>
    </xf>
    <xf numFmtId="4" fontId="17" fillId="0" borderId="0" xfId="0" applyNumberFormat="1" applyFont="1" applyBorder="1" applyAlignment="1">
      <alignment vertical="center"/>
    </xf>
    <xf numFmtId="4" fontId="19" fillId="0" borderId="0" xfId="0" applyNumberFormat="1" applyFont="1" applyBorder="1" applyAlignment="1">
      <alignment vertical="center"/>
    </xf>
    <xf numFmtId="4" fontId="4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4" fontId="5" fillId="0" borderId="0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4" fontId="20" fillId="0" borderId="0" xfId="0" applyNumberFormat="1" applyFont="1" applyBorder="1" applyAlignment="1">
      <alignment vertical="center"/>
    </xf>
    <xf numFmtId="4" fontId="17" fillId="4" borderId="0" xfId="0" applyNumberFormat="1" applyFont="1" applyFill="1" applyBorder="1" applyAlignment="1">
      <alignment vertical="center"/>
    </xf>
    <xf numFmtId="0" fontId="2" fillId="4" borderId="21" xfId="0" applyFont="1" applyFill="1" applyBorder="1" applyAlignment="1">
      <alignment horizontal="center" vertical="center" wrapText="1"/>
    </xf>
    <xf numFmtId="0" fontId="21" fillId="4" borderId="21" xfId="0" applyFont="1" applyFill="1" applyBorder="1" applyAlignment="1">
      <alignment horizontal="center" vertical="center" wrapText="1"/>
    </xf>
    <xf numFmtId="0" fontId="2" fillId="4" borderId="22" xfId="0" applyFont="1" applyFill="1" applyBorder="1" applyAlignment="1">
      <alignment horizontal="center" vertical="center" wrapText="1"/>
    </xf>
    <xf numFmtId="0" fontId="0" fillId="0" borderId="23" xfId="0" applyFont="1" applyBorder="1" applyAlignment="1" applyProtection="1">
      <alignment horizontal="left" vertical="center" wrapText="1"/>
      <protection locked="0"/>
    </xf>
    <xf numFmtId="167" fontId="0" fillId="0" borderId="23" xfId="0" applyNumberFormat="1" applyFont="1" applyBorder="1" applyAlignment="1" applyProtection="1">
      <alignment vertical="center"/>
      <protection locked="0"/>
    </xf>
    <xf numFmtId="0" fontId="9" fillId="2" borderId="0" xfId="1" applyFont="1" applyFill="1" applyAlignment="1" applyProtection="1">
      <alignment horizontal="center" vertical="center"/>
    </xf>
    <xf numFmtId="0" fontId="10" fillId="3" borderId="0" xfId="0" applyFont="1" applyFill="1" applyAlignment="1">
      <alignment horizontal="center" vertical="center"/>
    </xf>
    <xf numFmtId="0" fontId="0" fillId="0" borderId="0" xfId="0"/>
    <xf numFmtId="167" fontId="17" fillId="0" borderId="10" xfId="0" applyNumberFormat="1" applyFont="1" applyBorder="1" applyAlignment="1"/>
    <xf numFmtId="167" fontId="3" fillId="0" borderId="10" xfId="0" applyNumberFormat="1" applyFont="1" applyBorder="1" applyAlignment="1">
      <alignment vertical="center"/>
    </xf>
    <xf numFmtId="167" fontId="4" fillId="0" borderId="0" xfId="0" applyNumberFormat="1" applyFont="1" applyBorder="1" applyAlignment="1"/>
    <xf numFmtId="167" fontId="4" fillId="0" borderId="0" xfId="0" applyNumberFormat="1" applyFont="1" applyBorder="1" applyAlignment="1">
      <alignment vertical="center"/>
    </xf>
    <xf numFmtId="167" fontId="5" fillId="0" borderId="15" xfId="0" applyNumberFormat="1" applyFont="1" applyBorder="1" applyAlignment="1"/>
    <xf numFmtId="167" fontId="5" fillId="0" borderId="15" xfId="0" applyNumberFormat="1" applyFont="1" applyBorder="1" applyAlignment="1">
      <alignment vertical="center"/>
    </xf>
    <xf numFmtId="167" fontId="5" fillId="0" borderId="21" xfId="0" applyNumberFormat="1" applyFont="1" applyBorder="1" applyAlignment="1"/>
    <xf numFmtId="167" fontId="5" fillId="0" borderId="21" xfId="0" applyNumberFormat="1" applyFont="1" applyBorder="1" applyAlignment="1">
      <alignment vertical="center"/>
    </xf>
    <xf numFmtId="0" fontId="3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/>
    </xf>
    <xf numFmtId="0" fontId="25" fillId="0" borderId="23" xfId="0" applyFont="1" applyBorder="1" applyAlignment="1" applyProtection="1">
      <alignment horizontal="center" vertical="center"/>
      <protection locked="0"/>
    </xf>
    <xf numFmtId="49" fontId="25" fillId="0" borderId="23" xfId="0" applyNumberFormat="1" applyFont="1" applyBorder="1" applyAlignment="1" applyProtection="1">
      <alignment horizontal="left" vertical="center" wrapText="1"/>
      <protection locked="0"/>
    </xf>
    <xf numFmtId="0" fontId="25" fillId="0" borderId="23" xfId="0" applyFont="1" applyBorder="1" applyAlignment="1" applyProtection="1">
      <alignment horizontal="left" vertical="center" wrapText="1"/>
      <protection locked="0"/>
    </xf>
    <xf numFmtId="0" fontId="25" fillId="0" borderId="23" xfId="0" applyFont="1" applyBorder="1" applyAlignment="1" applyProtection="1">
      <alignment horizontal="center" vertical="center" wrapText="1"/>
      <protection locked="0"/>
    </xf>
    <xf numFmtId="167" fontId="25" fillId="0" borderId="23" xfId="0" applyNumberFormat="1" applyFont="1" applyBorder="1" applyAlignment="1" applyProtection="1">
      <alignment vertical="center"/>
      <protection locked="0"/>
    </xf>
    <xf numFmtId="167" fontId="25" fillId="0" borderId="23" xfId="0" applyNumberFormat="1" applyFont="1" applyBorder="1" applyAlignment="1" applyProtection="1">
      <alignment vertical="center"/>
      <protection locked="0"/>
    </xf>
    <xf numFmtId="167" fontId="26" fillId="0" borderId="23" xfId="0" applyNumberFormat="1" applyFont="1" applyBorder="1" applyAlignment="1" applyProtection="1">
      <alignment vertical="center"/>
      <protection locked="0"/>
    </xf>
  </cellXfs>
  <cellStyles count="2">
    <cellStyle name="Hypertextové prepojenie" xfId="1" builtinId="8"/>
    <cellStyle name="Normálne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kros.sk/cenkros-ocenovanie-a-riadenie-stavebnej-vyroby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s://www.kros.sk/"/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N137"/>
  <sheetViews>
    <sheetView showGridLines="0" tabSelected="1" zoomScale="140" zoomScaleNormal="140" workbookViewId="0">
      <pane ySplit="1" topLeftCell="A2" activePane="bottomLeft" state="frozen"/>
      <selection pane="bottomLeft" activeCell="G141" sqref="G141"/>
    </sheetView>
  </sheetViews>
  <sheetFormatPr defaultRowHeight="13.5" x14ac:dyDescent="0.3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7" width="11.1640625" customWidth="1"/>
    <col min="8" max="8" width="12.5" customWidth="1"/>
    <col min="9" max="9" width="7" customWidth="1"/>
    <col min="10" max="10" width="5.1640625" customWidth="1"/>
    <col min="11" max="11" width="11.5" customWidth="1"/>
    <col min="12" max="12" width="12" customWidth="1"/>
    <col min="13" max="14" width="6" customWidth="1"/>
    <col min="15" max="15" width="2" customWidth="1"/>
    <col min="16" max="16" width="12.5" customWidth="1"/>
    <col min="17" max="17" width="4.1640625" customWidth="1"/>
    <col min="18" max="18" width="1.6640625" customWidth="1"/>
    <col min="19" max="19" width="8.1640625" customWidth="1"/>
    <col min="20" max="20" width="29.6640625" hidden="1" customWidth="1"/>
    <col min="21" max="21" width="16.33203125" hidden="1" customWidth="1"/>
    <col min="22" max="22" width="12.33203125" hidden="1" customWidth="1"/>
    <col min="23" max="23" width="16.33203125" hidden="1" customWidth="1"/>
    <col min="24" max="24" width="12.1640625" hidden="1" customWidth="1"/>
    <col min="25" max="25" width="15" hidden="1" customWidth="1"/>
    <col min="26" max="26" width="11" hidden="1" customWidth="1"/>
    <col min="27" max="27" width="15" hidden="1" customWidth="1"/>
    <col min="28" max="28" width="16.33203125" hidden="1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1" spans="1:66" ht="21.75" customHeight="1" x14ac:dyDescent="0.3">
      <c r="A1" s="52"/>
      <c r="B1" s="6"/>
      <c r="C1" s="6"/>
      <c r="D1" s="7" t="s">
        <v>0</v>
      </c>
      <c r="E1" s="6"/>
      <c r="F1" s="8" t="s">
        <v>44</v>
      </c>
      <c r="G1" s="8"/>
      <c r="H1" s="130" t="s">
        <v>45</v>
      </c>
      <c r="I1" s="130"/>
      <c r="J1" s="130"/>
      <c r="K1" s="130"/>
      <c r="L1" s="8" t="s">
        <v>46</v>
      </c>
      <c r="M1" s="6"/>
      <c r="N1" s="6"/>
      <c r="O1" s="7" t="s">
        <v>47</v>
      </c>
      <c r="P1" s="6"/>
      <c r="Q1" s="6"/>
      <c r="R1" s="6"/>
      <c r="S1" s="8" t="s">
        <v>48</v>
      </c>
      <c r="T1" s="8"/>
      <c r="U1" s="52"/>
      <c r="V1" s="52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  <c r="BC1" s="9"/>
      <c r="BD1" s="9"/>
      <c r="BE1" s="9"/>
      <c r="BF1" s="9"/>
      <c r="BG1" s="9"/>
      <c r="BH1" s="9"/>
      <c r="BI1" s="9"/>
      <c r="BJ1" s="9"/>
      <c r="BK1" s="9"/>
      <c r="BL1" s="9"/>
      <c r="BM1" s="9"/>
      <c r="BN1" s="9"/>
    </row>
    <row r="2" spans="1:66" ht="36.950000000000003" customHeight="1" x14ac:dyDescent="0.3">
      <c r="C2" s="102" t="s">
        <v>3</v>
      </c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S2" s="131" t="s">
        <v>4</v>
      </c>
      <c r="T2" s="132"/>
      <c r="U2" s="132"/>
      <c r="V2" s="132"/>
      <c r="W2" s="132"/>
      <c r="X2" s="132"/>
      <c r="Y2" s="132"/>
      <c r="Z2" s="132"/>
      <c r="AA2" s="132"/>
      <c r="AB2" s="132"/>
      <c r="AC2" s="132"/>
      <c r="AT2" s="10" t="s">
        <v>41</v>
      </c>
    </row>
    <row r="3" spans="1:66" ht="6.95" customHeight="1" x14ac:dyDescent="0.3">
      <c r="B3" s="11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3"/>
      <c r="AT3" s="10" t="s">
        <v>40</v>
      </c>
    </row>
    <row r="4" spans="1:66" ht="36.950000000000003" customHeight="1" x14ac:dyDescent="0.3">
      <c r="B4" s="14"/>
      <c r="C4" s="104" t="s">
        <v>49</v>
      </c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105"/>
      <c r="R4" s="15"/>
      <c r="T4" s="16" t="s">
        <v>6</v>
      </c>
      <c r="AT4" s="10" t="s">
        <v>2</v>
      </c>
    </row>
    <row r="5" spans="1:66" ht="6.95" customHeight="1" x14ac:dyDescent="0.3">
      <c r="B5" s="14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5"/>
    </row>
    <row r="6" spans="1:66" s="1" customFormat="1" ht="32.85" customHeight="1" x14ac:dyDescent="0.3">
      <c r="B6" s="22"/>
      <c r="C6" s="23"/>
      <c r="D6" s="19" t="s">
        <v>7</v>
      </c>
      <c r="E6" s="23"/>
      <c r="F6" s="141" t="s">
        <v>153</v>
      </c>
      <c r="G6" s="142"/>
      <c r="H6" s="142"/>
      <c r="I6" s="142"/>
      <c r="J6" s="142"/>
      <c r="K6" s="142"/>
      <c r="L6" s="142"/>
      <c r="M6" s="142"/>
      <c r="N6" s="142"/>
      <c r="O6" s="142"/>
      <c r="P6" s="142"/>
      <c r="Q6" s="23"/>
      <c r="R6" s="24"/>
    </row>
    <row r="7" spans="1:66" s="1" customFormat="1" ht="14.45" customHeight="1" x14ac:dyDescent="0.3">
      <c r="B7" s="22"/>
      <c r="C7" s="23"/>
      <c r="D7" s="20" t="s">
        <v>8</v>
      </c>
      <c r="E7" s="23"/>
      <c r="F7" s="18" t="s">
        <v>1</v>
      </c>
      <c r="G7" s="23"/>
      <c r="H7" s="23"/>
      <c r="I7" s="23"/>
      <c r="J7" s="23"/>
      <c r="K7" s="23"/>
      <c r="L7" s="23"/>
      <c r="M7" s="20" t="s">
        <v>9</v>
      </c>
      <c r="N7" s="23"/>
      <c r="O7" s="18" t="s">
        <v>1</v>
      </c>
      <c r="P7" s="23"/>
      <c r="Q7" s="23"/>
      <c r="R7" s="24"/>
    </row>
    <row r="8" spans="1:66" s="1" customFormat="1" ht="14.45" customHeight="1" x14ac:dyDescent="0.3">
      <c r="B8" s="22"/>
      <c r="C8" s="23"/>
      <c r="D8" s="20" t="s">
        <v>10</v>
      </c>
      <c r="E8" s="23"/>
      <c r="F8" s="18" t="s">
        <v>11</v>
      </c>
      <c r="G8" s="23"/>
      <c r="H8" s="23"/>
      <c r="I8" s="23"/>
      <c r="J8" s="23"/>
      <c r="K8" s="23"/>
      <c r="L8" s="23"/>
      <c r="M8" s="20" t="s">
        <v>12</v>
      </c>
      <c r="N8" s="23"/>
      <c r="O8" s="107">
        <v>42775</v>
      </c>
      <c r="P8" s="107"/>
      <c r="Q8" s="23"/>
      <c r="R8" s="24"/>
    </row>
    <row r="9" spans="1:66" s="1" customFormat="1" ht="10.9" customHeight="1" x14ac:dyDescent="0.3">
      <c r="B9" s="22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4"/>
    </row>
    <row r="10" spans="1:66" s="1" customFormat="1" ht="14.45" customHeight="1" x14ac:dyDescent="0.3">
      <c r="B10" s="22"/>
      <c r="C10" s="23"/>
      <c r="D10" s="20" t="s">
        <v>13</v>
      </c>
      <c r="E10" s="23"/>
      <c r="F10" s="23"/>
      <c r="G10" s="23"/>
      <c r="H10" s="23"/>
      <c r="I10" s="23"/>
      <c r="J10" s="23"/>
      <c r="K10" s="23"/>
      <c r="L10" s="23"/>
      <c r="M10" s="20" t="s">
        <v>14</v>
      </c>
      <c r="N10" s="23"/>
      <c r="O10" s="108" t="s">
        <v>1</v>
      </c>
      <c r="P10" s="108"/>
      <c r="Q10" s="23"/>
      <c r="R10" s="24"/>
    </row>
    <row r="11" spans="1:66" s="1" customFormat="1" ht="18" customHeight="1" x14ac:dyDescent="0.3">
      <c r="B11" s="22"/>
      <c r="C11" s="23"/>
      <c r="D11" s="23"/>
      <c r="E11" s="18" t="s">
        <v>15</v>
      </c>
      <c r="F11" s="23"/>
      <c r="G11" s="23"/>
      <c r="H11" s="23"/>
      <c r="I11" s="23"/>
      <c r="J11" s="23"/>
      <c r="K11" s="23"/>
      <c r="L11" s="23"/>
      <c r="M11" s="20" t="s">
        <v>16</v>
      </c>
      <c r="N11" s="23"/>
      <c r="O11" s="108"/>
      <c r="P11" s="108"/>
      <c r="Q11" s="23"/>
      <c r="R11" s="24"/>
    </row>
    <row r="12" spans="1:66" s="1" customFormat="1" ht="6.95" customHeight="1" x14ac:dyDescent="0.3">
      <c r="B12" s="22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4"/>
    </row>
    <row r="13" spans="1:66" s="1" customFormat="1" ht="14.45" customHeight="1" x14ac:dyDescent="0.3">
      <c r="B13" s="22"/>
      <c r="C13" s="23"/>
      <c r="D13" s="20" t="s">
        <v>17</v>
      </c>
      <c r="E13" s="23"/>
      <c r="F13" s="23"/>
      <c r="G13" s="23"/>
      <c r="H13" s="23"/>
      <c r="I13" s="23"/>
      <c r="J13" s="23"/>
      <c r="K13" s="23"/>
      <c r="L13" s="23"/>
      <c r="M13" s="20" t="s">
        <v>14</v>
      </c>
      <c r="N13" s="23"/>
      <c r="O13" s="108"/>
      <c r="P13" s="108"/>
      <c r="Q13" s="23"/>
      <c r="R13" s="24"/>
    </row>
    <row r="14" spans="1:66" s="1" customFormat="1" ht="18" customHeight="1" x14ac:dyDescent="0.3">
      <c r="B14" s="22"/>
      <c r="C14" s="23"/>
      <c r="D14" s="23"/>
      <c r="E14" s="18"/>
      <c r="F14" s="23"/>
      <c r="G14" s="23"/>
      <c r="H14" s="23"/>
      <c r="I14" s="23"/>
      <c r="J14" s="23"/>
      <c r="K14" s="23"/>
      <c r="L14" s="23"/>
      <c r="M14" s="20" t="s">
        <v>16</v>
      </c>
      <c r="N14" s="23"/>
      <c r="O14" s="108"/>
      <c r="P14" s="108"/>
      <c r="Q14" s="23"/>
      <c r="R14" s="24"/>
    </row>
    <row r="15" spans="1:66" s="1" customFormat="1" ht="6.95" customHeight="1" x14ac:dyDescent="0.3">
      <c r="B15" s="22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4"/>
    </row>
    <row r="16" spans="1:66" s="1" customFormat="1" ht="14.45" customHeight="1" x14ac:dyDescent="0.3">
      <c r="B16" s="22"/>
      <c r="C16" s="23"/>
      <c r="D16" s="20" t="s">
        <v>18</v>
      </c>
      <c r="E16" s="23"/>
      <c r="F16" s="23"/>
      <c r="G16" s="23"/>
      <c r="H16" s="23"/>
      <c r="I16" s="23"/>
      <c r="J16" s="23"/>
      <c r="K16" s="23"/>
      <c r="L16" s="23"/>
      <c r="M16" s="20" t="s">
        <v>14</v>
      </c>
      <c r="N16" s="23"/>
      <c r="O16" s="108"/>
      <c r="P16" s="108"/>
      <c r="Q16" s="23"/>
      <c r="R16" s="24"/>
    </row>
    <row r="17" spans="2:18" s="1" customFormat="1" ht="18" customHeight="1" x14ac:dyDescent="0.3">
      <c r="B17" s="22"/>
      <c r="C17" s="23"/>
      <c r="D17" s="23"/>
      <c r="E17" s="18"/>
      <c r="F17" s="23"/>
      <c r="G17" s="23"/>
      <c r="H17" s="23"/>
      <c r="I17" s="23"/>
      <c r="J17" s="23"/>
      <c r="K17" s="23"/>
      <c r="L17" s="23"/>
      <c r="M17" s="20" t="s">
        <v>16</v>
      </c>
      <c r="N17" s="23"/>
      <c r="O17" s="108"/>
      <c r="P17" s="108"/>
      <c r="Q17" s="23"/>
      <c r="R17" s="24"/>
    </row>
    <row r="18" spans="2:18" s="1" customFormat="1" ht="6.95" customHeight="1" x14ac:dyDescent="0.3">
      <c r="B18" s="2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4"/>
    </row>
    <row r="19" spans="2:18" s="1" customFormat="1" ht="14.45" customHeight="1" x14ac:dyDescent="0.3">
      <c r="B19" s="22"/>
      <c r="C19" s="23"/>
      <c r="D19" s="20" t="s">
        <v>19</v>
      </c>
      <c r="E19" s="23"/>
      <c r="F19" s="23"/>
      <c r="G19" s="23"/>
      <c r="H19" s="23"/>
      <c r="I19" s="23"/>
      <c r="J19" s="23"/>
      <c r="K19" s="23"/>
      <c r="L19" s="23"/>
      <c r="M19" s="20" t="s">
        <v>14</v>
      </c>
      <c r="N19" s="23"/>
      <c r="O19" s="108"/>
      <c r="P19" s="108"/>
      <c r="Q19" s="23"/>
      <c r="R19" s="24"/>
    </row>
    <row r="20" spans="2:18" s="1" customFormat="1" ht="18" customHeight="1" x14ac:dyDescent="0.3">
      <c r="B20" s="22"/>
      <c r="C20" s="23"/>
      <c r="D20" s="23"/>
      <c r="E20" s="18"/>
      <c r="F20" s="23"/>
      <c r="G20" s="23"/>
      <c r="H20" s="23"/>
      <c r="I20" s="23"/>
      <c r="J20" s="23"/>
      <c r="K20" s="23"/>
      <c r="L20" s="23"/>
      <c r="M20" s="20" t="s">
        <v>16</v>
      </c>
      <c r="N20" s="23"/>
      <c r="O20" s="108"/>
      <c r="P20" s="108"/>
      <c r="Q20" s="23"/>
      <c r="R20" s="24"/>
    </row>
    <row r="21" spans="2:18" s="1" customFormat="1" ht="6.95" customHeight="1" x14ac:dyDescent="0.3">
      <c r="B21" s="22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4"/>
    </row>
    <row r="22" spans="2:18" s="1" customFormat="1" ht="14.45" customHeight="1" x14ac:dyDescent="0.3">
      <c r="B22" s="22"/>
      <c r="C22" s="23"/>
      <c r="D22" s="20" t="s">
        <v>20</v>
      </c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4"/>
    </row>
    <row r="23" spans="2:18" s="1" customFormat="1" ht="22.5" customHeight="1" x14ac:dyDescent="0.3">
      <c r="B23" s="22"/>
      <c r="C23" s="23"/>
      <c r="D23" s="23"/>
      <c r="E23" s="109" t="s">
        <v>1</v>
      </c>
      <c r="F23" s="109"/>
      <c r="G23" s="109"/>
      <c r="H23" s="109"/>
      <c r="I23" s="109"/>
      <c r="J23" s="109"/>
      <c r="K23" s="109"/>
      <c r="L23" s="109"/>
      <c r="M23" s="23"/>
      <c r="N23" s="23"/>
      <c r="O23" s="23"/>
      <c r="P23" s="23"/>
      <c r="Q23" s="23"/>
      <c r="R23" s="24"/>
    </row>
    <row r="24" spans="2:18" s="1" customFormat="1" ht="6.95" customHeight="1" x14ac:dyDescent="0.3">
      <c r="B24" s="22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4"/>
    </row>
    <row r="25" spans="2:18" s="1" customFormat="1" ht="6.95" customHeight="1" x14ac:dyDescent="0.3">
      <c r="B25" s="22"/>
      <c r="C25" s="23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3"/>
      <c r="R25" s="24"/>
    </row>
    <row r="26" spans="2:18" s="1" customFormat="1" ht="14.45" customHeight="1" x14ac:dyDescent="0.3">
      <c r="B26" s="22"/>
      <c r="C26" s="23"/>
      <c r="D26" s="53" t="s">
        <v>50</v>
      </c>
      <c r="E26" s="23"/>
      <c r="F26" s="23"/>
      <c r="G26" s="23"/>
      <c r="H26" s="23"/>
      <c r="I26" s="23"/>
      <c r="J26" s="23"/>
      <c r="K26" s="23"/>
      <c r="L26" s="23"/>
      <c r="M26" s="110">
        <f>N87</f>
        <v>0</v>
      </c>
      <c r="N26" s="110"/>
      <c r="O26" s="110"/>
      <c r="P26" s="110"/>
      <c r="Q26" s="23"/>
      <c r="R26" s="24"/>
    </row>
    <row r="27" spans="2:18" s="1" customFormat="1" ht="14.45" customHeight="1" x14ac:dyDescent="0.3">
      <c r="B27" s="22"/>
      <c r="C27" s="23"/>
      <c r="D27" s="21" t="s">
        <v>51</v>
      </c>
      <c r="E27" s="23"/>
      <c r="F27" s="23"/>
      <c r="G27" s="23"/>
      <c r="H27" s="23"/>
      <c r="I27" s="23"/>
      <c r="J27" s="23"/>
      <c r="K27" s="23"/>
      <c r="L27" s="23"/>
      <c r="M27" s="110">
        <f>N95</f>
        <v>0</v>
      </c>
      <c r="N27" s="110"/>
      <c r="O27" s="110"/>
      <c r="P27" s="110"/>
      <c r="Q27" s="23"/>
      <c r="R27" s="24"/>
    </row>
    <row r="28" spans="2:18" s="1" customFormat="1" ht="6.95" customHeight="1" x14ac:dyDescent="0.3">
      <c r="B28" s="22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4"/>
    </row>
    <row r="29" spans="2:18" s="1" customFormat="1" ht="25.35" customHeight="1" x14ac:dyDescent="0.3">
      <c r="B29" s="22"/>
      <c r="C29" s="23"/>
      <c r="D29" s="54" t="s">
        <v>21</v>
      </c>
      <c r="E29" s="23"/>
      <c r="F29" s="23"/>
      <c r="G29" s="23"/>
      <c r="H29" s="23"/>
      <c r="I29" s="23"/>
      <c r="J29" s="23"/>
      <c r="K29" s="23"/>
      <c r="L29" s="23"/>
      <c r="M29" s="111">
        <f>ROUND(M26+M27,2)</f>
        <v>0</v>
      </c>
      <c r="N29" s="106"/>
      <c r="O29" s="106"/>
      <c r="P29" s="106"/>
      <c r="Q29" s="23"/>
      <c r="R29" s="24"/>
    </row>
    <row r="30" spans="2:18" s="1" customFormat="1" ht="6.95" customHeight="1" x14ac:dyDescent="0.3">
      <c r="B30" s="22"/>
      <c r="C30" s="23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3"/>
      <c r="R30" s="24"/>
    </row>
    <row r="31" spans="2:18" s="1" customFormat="1" ht="14.45" customHeight="1" x14ac:dyDescent="0.3">
      <c r="B31" s="22"/>
      <c r="C31" s="23"/>
      <c r="D31" s="25" t="s">
        <v>22</v>
      </c>
      <c r="E31" s="25" t="s">
        <v>23</v>
      </c>
      <c r="F31" s="26">
        <v>0.2</v>
      </c>
      <c r="G31" s="55" t="s">
        <v>24</v>
      </c>
      <c r="H31" s="112">
        <f>ROUND((SUM(BE95:BE96)+SUM(BE113:BE136)), 2)</f>
        <v>0</v>
      </c>
      <c r="I31" s="106"/>
      <c r="J31" s="106"/>
      <c r="K31" s="23"/>
      <c r="L31" s="23"/>
      <c r="M31" s="112">
        <f>ROUND(ROUND((SUM(BE95:BE96)+SUM(BE113:BE136)), 2)*F31, 2)</f>
        <v>0</v>
      </c>
      <c r="N31" s="106"/>
      <c r="O31" s="106"/>
      <c r="P31" s="106"/>
      <c r="Q31" s="23"/>
      <c r="R31" s="24"/>
    </row>
    <row r="32" spans="2:18" s="1" customFormat="1" ht="14.45" customHeight="1" x14ac:dyDescent="0.3">
      <c r="B32" s="22"/>
      <c r="C32" s="23"/>
      <c r="D32" s="23"/>
      <c r="E32" s="25" t="s">
        <v>25</v>
      </c>
      <c r="F32" s="26">
        <v>0.2</v>
      </c>
      <c r="G32" s="55" t="s">
        <v>24</v>
      </c>
      <c r="H32" s="112">
        <f>ROUND((SUM(BF95:BF96)+SUM(BF113:BF136)), 2)</f>
        <v>0</v>
      </c>
      <c r="I32" s="106"/>
      <c r="J32" s="106"/>
      <c r="K32" s="23"/>
      <c r="L32" s="23"/>
      <c r="M32" s="112">
        <f>ROUND(ROUND((SUM(BF95:BF96)+SUM(BF113:BF136)), 2)*F32, 2)</f>
        <v>0</v>
      </c>
      <c r="N32" s="106"/>
      <c r="O32" s="106"/>
      <c r="P32" s="106"/>
      <c r="Q32" s="23"/>
      <c r="R32" s="24"/>
    </row>
    <row r="33" spans="2:18" s="1" customFormat="1" ht="14.45" hidden="1" customHeight="1" x14ac:dyDescent="0.3">
      <c r="B33" s="22"/>
      <c r="C33" s="23"/>
      <c r="D33" s="23"/>
      <c r="E33" s="25" t="s">
        <v>26</v>
      </c>
      <c r="F33" s="26">
        <v>0.2</v>
      </c>
      <c r="G33" s="55" t="s">
        <v>24</v>
      </c>
      <c r="H33" s="112">
        <f>ROUND((SUM(BG95:BG96)+SUM(BG113:BG136)), 2)</f>
        <v>0</v>
      </c>
      <c r="I33" s="106"/>
      <c r="J33" s="106"/>
      <c r="K33" s="23"/>
      <c r="L33" s="23"/>
      <c r="M33" s="112">
        <v>0</v>
      </c>
      <c r="N33" s="106"/>
      <c r="O33" s="106"/>
      <c r="P33" s="106"/>
      <c r="Q33" s="23"/>
      <c r="R33" s="24"/>
    </row>
    <row r="34" spans="2:18" s="1" customFormat="1" ht="14.45" hidden="1" customHeight="1" x14ac:dyDescent="0.3">
      <c r="B34" s="22"/>
      <c r="C34" s="23"/>
      <c r="D34" s="23"/>
      <c r="E34" s="25" t="s">
        <v>27</v>
      </c>
      <c r="F34" s="26">
        <v>0.2</v>
      </c>
      <c r="G34" s="55" t="s">
        <v>24</v>
      </c>
      <c r="H34" s="112">
        <f>ROUND((SUM(BH95:BH96)+SUM(BH113:BH136)), 2)</f>
        <v>0</v>
      </c>
      <c r="I34" s="106"/>
      <c r="J34" s="106"/>
      <c r="K34" s="23"/>
      <c r="L34" s="23"/>
      <c r="M34" s="112">
        <v>0</v>
      </c>
      <c r="N34" s="106"/>
      <c r="O34" s="106"/>
      <c r="P34" s="106"/>
      <c r="Q34" s="23"/>
      <c r="R34" s="24"/>
    </row>
    <row r="35" spans="2:18" s="1" customFormat="1" ht="14.45" hidden="1" customHeight="1" x14ac:dyDescent="0.3">
      <c r="B35" s="22"/>
      <c r="C35" s="23"/>
      <c r="D35" s="23"/>
      <c r="E35" s="25" t="s">
        <v>28</v>
      </c>
      <c r="F35" s="26">
        <v>0</v>
      </c>
      <c r="G35" s="55" t="s">
        <v>24</v>
      </c>
      <c r="H35" s="112">
        <f>ROUND((SUM(BI95:BI96)+SUM(BI113:BI136)), 2)</f>
        <v>0</v>
      </c>
      <c r="I35" s="106"/>
      <c r="J35" s="106"/>
      <c r="K35" s="23"/>
      <c r="L35" s="23"/>
      <c r="M35" s="112">
        <v>0</v>
      </c>
      <c r="N35" s="106"/>
      <c r="O35" s="106"/>
      <c r="P35" s="106"/>
      <c r="Q35" s="23"/>
      <c r="R35" s="24"/>
    </row>
    <row r="36" spans="2:18" s="1" customFormat="1" ht="6.95" customHeight="1" x14ac:dyDescent="0.3">
      <c r="B36" s="22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4"/>
    </row>
    <row r="37" spans="2:18" s="1" customFormat="1" ht="25.35" customHeight="1" x14ac:dyDescent="0.3">
      <c r="B37" s="22"/>
      <c r="C37" s="51"/>
      <c r="D37" s="56" t="s">
        <v>29</v>
      </c>
      <c r="E37" s="44"/>
      <c r="F37" s="44"/>
      <c r="G37" s="57" t="s">
        <v>30</v>
      </c>
      <c r="H37" s="58" t="s">
        <v>31</v>
      </c>
      <c r="I37" s="44"/>
      <c r="J37" s="44"/>
      <c r="K37" s="44"/>
      <c r="L37" s="113">
        <f>SUM(M29:M35)</f>
        <v>0</v>
      </c>
      <c r="M37" s="113"/>
      <c r="N37" s="113"/>
      <c r="O37" s="113"/>
      <c r="P37" s="114"/>
      <c r="Q37" s="51"/>
      <c r="R37" s="24"/>
    </row>
    <row r="38" spans="2:18" s="1" customFormat="1" ht="14.45" customHeight="1" x14ac:dyDescent="0.3">
      <c r="B38" s="22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4"/>
    </row>
    <row r="39" spans="2:18" s="1" customFormat="1" ht="14.45" customHeight="1" x14ac:dyDescent="0.3">
      <c r="B39" s="22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4"/>
    </row>
    <row r="40" spans="2:18" x14ac:dyDescent="0.3">
      <c r="B40" s="14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5"/>
    </row>
    <row r="41" spans="2:18" x14ac:dyDescent="0.3">
      <c r="B41" s="14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5"/>
    </row>
    <row r="42" spans="2:18" x14ac:dyDescent="0.3">
      <c r="B42" s="14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5"/>
    </row>
    <row r="43" spans="2:18" x14ac:dyDescent="0.3">
      <c r="B43" s="14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5"/>
    </row>
    <row r="44" spans="2:18" x14ac:dyDescent="0.3">
      <c r="B44" s="14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5"/>
    </row>
    <row r="45" spans="2:18" x14ac:dyDescent="0.3">
      <c r="B45" s="14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5"/>
    </row>
    <row r="46" spans="2:18" x14ac:dyDescent="0.3">
      <c r="B46" s="14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5"/>
    </row>
    <row r="47" spans="2:18" x14ac:dyDescent="0.3">
      <c r="B47" s="14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5"/>
    </row>
    <row r="48" spans="2:18" x14ac:dyDescent="0.3">
      <c r="B48" s="14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5"/>
    </row>
    <row r="49" spans="2:18" x14ac:dyDescent="0.3">
      <c r="B49" s="14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5"/>
    </row>
    <row r="50" spans="2:18" s="1" customFormat="1" ht="15" x14ac:dyDescent="0.3">
      <c r="B50" s="22"/>
      <c r="C50" s="23"/>
      <c r="D50" s="28" t="s">
        <v>32</v>
      </c>
      <c r="E50" s="29"/>
      <c r="F50" s="29"/>
      <c r="G50" s="29"/>
      <c r="H50" s="30"/>
      <c r="I50" s="23"/>
      <c r="J50" s="28" t="s">
        <v>33</v>
      </c>
      <c r="K50" s="29"/>
      <c r="L50" s="29"/>
      <c r="M50" s="29"/>
      <c r="N50" s="29"/>
      <c r="O50" s="29"/>
      <c r="P50" s="30"/>
      <c r="Q50" s="23"/>
      <c r="R50" s="24"/>
    </row>
    <row r="51" spans="2:18" x14ac:dyDescent="0.3">
      <c r="B51" s="14"/>
      <c r="C51" s="17"/>
      <c r="D51" s="31"/>
      <c r="E51" s="17"/>
      <c r="F51" s="17"/>
      <c r="G51" s="17"/>
      <c r="H51" s="32"/>
      <c r="I51" s="17"/>
      <c r="J51" s="31"/>
      <c r="K51" s="17"/>
      <c r="L51" s="17"/>
      <c r="M51" s="17"/>
      <c r="N51" s="17"/>
      <c r="O51" s="17"/>
      <c r="P51" s="32"/>
      <c r="Q51" s="17"/>
      <c r="R51" s="15"/>
    </row>
    <row r="52" spans="2:18" x14ac:dyDescent="0.3">
      <c r="B52" s="14"/>
      <c r="C52" s="17"/>
      <c r="D52" s="31"/>
      <c r="E52" s="17"/>
      <c r="F52" s="17"/>
      <c r="G52" s="17"/>
      <c r="H52" s="32"/>
      <c r="I52" s="17"/>
      <c r="J52" s="31"/>
      <c r="K52" s="17"/>
      <c r="L52" s="17"/>
      <c r="M52" s="17"/>
      <c r="N52" s="17"/>
      <c r="O52" s="17"/>
      <c r="P52" s="32"/>
      <c r="Q52" s="17"/>
      <c r="R52" s="15"/>
    </row>
    <row r="53" spans="2:18" x14ac:dyDescent="0.3">
      <c r="B53" s="14"/>
      <c r="C53" s="17"/>
      <c r="D53" s="31"/>
      <c r="E53" s="17"/>
      <c r="F53" s="17"/>
      <c r="G53" s="17"/>
      <c r="H53" s="32"/>
      <c r="I53" s="17"/>
      <c r="J53" s="31"/>
      <c r="K53" s="17"/>
      <c r="L53" s="17"/>
      <c r="M53" s="17"/>
      <c r="N53" s="17"/>
      <c r="O53" s="17"/>
      <c r="P53" s="32"/>
      <c r="Q53" s="17"/>
      <c r="R53" s="15"/>
    </row>
    <row r="54" spans="2:18" x14ac:dyDescent="0.3">
      <c r="B54" s="14"/>
      <c r="C54" s="17"/>
      <c r="D54" s="31"/>
      <c r="E54" s="17"/>
      <c r="F54" s="17"/>
      <c r="G54" s="17"/>
      <c r="H54" s="32"/>
      <c r="I54" s="17"/>
      <c r="J54" s="31"/>
      <c r="K54" s="17"/>
      <c r="L54" s="17"/>
      <c r="M54" s="17"/>
      <c r="N54" s="17"/>
      <c r="O54" s="17"/>
      <c r="P54" s="32"/>
      <c r="Q54" s="17"/>
      <c r="R54" s="15"/>
    </row>
    <row r="55" spans="2:18" x14ac:dyDescent="0.3">
      <c r="B55" s="14"/>
      <c r="C55" s="17"/>
      <c r="D55" s="31"/>
      <c r="E55" s="17"/>
      <c r="F55" s="17"/>
      <c r="G55" s="17"/>
      <c r="H55" s="32"/>
      <c r="I55" s="17"/>
      <c r="J55" s="31"/>
      <c r="K55" s="17"/>
      <c r="L55" s="17"/>
      <c r="M55" s="17"/>
      <c r="N55" s="17"/>
      <c r="O55" s="17"/>
      <c r="P55" s="32"/>
      <c r="Q55" s="17"/>
      <c r="R55" s="15"/>
    </row>
    <row r="56" spans="2:18" x14ac:dyDescent="0.3">
      <c r="B56" s="14"/>
      <c r="C56" s="17"/>
      <c r="D56" s="31"/>
      <c r="E56" s="17"/>
      <c r="F56" s="17"/>
      <c r="G56" s="17"/>
      <c r="H56" s="32"/>
      <c r="I56" s="17"/>
      <c r="J56" s="31"/>
      <c r="K56" s="17"/>
      <c r="L56" s="17"/>
      <c r="M56" s="17"/>
      <c r="N56" s="17"/>
      <c r="O56" s="17"/>
      <c r="P56" s="32"/>
      <c r="Q56" s="17"/>
      <c r="R56" s="15"/>
    </row>
    <row r="57" spans="2:18" x14ac:dyDescent="0.3">
      <c r="B57" s="14"/>
      <c r="C57" s="17"/>
      <c r="D57" s="31"/>
      <c r="E57" s="17"/>
      <c r="F57" s="17"/>
      <c r="G57" s="17"/>
      <c r="H57" s="32"/>
      <c r="I57" s="17"/>
      <c r="J57" s="31"/>
      <c r="K57" s="17"/>
      <c r="L57" s="17"/>
      <c r="M57" s="17"/>
      <c r="N57" s="17"/>
      <c r="O57" s="17"/>
      <c r="P57" s="32"/>
      <c r="Q57" s="17"/>
      <c r="R57" s="15"/>
    </row>
    <row r="58" spans="2:18" x14ac:dyDescent="0.3">
      <c r="B58" s="14"/>
      <c r="C58" s="17"/>
      <c r="D58" s="31"/>
      <c r="E58" s="17"/>
      <c r="F58" s="17"/>
      <c r="G58" s="17"/>
      <c r="H58" s="32"/>
      <c r="I58" s="17"/>
      <c r="J58" s="31"/>
      <c r="K58" s="17"/>
      <c r="L58" s="17"/>
      <c r="M58" s="17"/>
      <c r="N58" s="17"/>
      <c r="O58" s="17"/>
      <c r="P58" s="32"/>
      <c r="Q58" s="17"/>
      <c r="R58" s="15"/>
    </row>
    <row r="59" spans="2:18" s="1" customFormat="1" ht="15" x14ac:dyDescent="0.3">
      <c r="B59" s="22"/>
      <c r="C59" s="23"/>
      <c r="D59" s="33" t="s">
        <v>34</v>
      </c>
      <c r="E59" s="34"/>
      <c r="F59" s="34"/>
      <c r="G59" s="35" t="s">
        <v>35</v>
      </c>
      <c r="H59" s="36"/>
      <c r="I59" s="23"/>
      <c r="J59" s="33" t="s">
        <v>34</v>
      </c>
      <c r="K59" s="34"/>
      <c r="L59" s="34"/>
      <c r="M59" s="34"/>
      <c r="N59" s="35" t="s">
        <v>35</v>
      </c>
      <c r="O59" s="34"/>
      <c r="P59" s="36"/>
      <c r="Q59" s="23"/>
      <c r="R59" s="24"/>
    </row>
    <row r="60" spans="2:18" x14ac:dyDescent="0.3">
      <c r="B60" s="14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5"/>
    </row>
    <row r="61" spans="2:18" s="1" customFormat="1" ht="15" x14ac:dyDescent="0.3">
      <c r="B61" s="22"/>
      <c r="C61" s="23"/>
      <c r="D61" s="28" t="s">
        <v>36</v>
      </c>
      <c r="E61" s="29"/>
      <c r="F61" s="29"/>
      <c r="G61" s="29"/>
      <c r="H61" s="30"/>
      <c r="I61" s="23"/>
      <c r="J61" s="28" t="s">
        <v>37</v>
      </c>
      <c r="K61" s="29"/>
      <c r="L61" s="29"/>
      <c r="M61" s="29"/>
      <c r="N61" s="29"/>
      <c r="O61" s="29"/>
      <c r="P61" s="30"/>
      <c r="Q61" s="23"/>
      <c r="R61" s="24"/>
    </row>
    <row r="62" spans="2:18" x14ac:dyDescent="0.3">
      <c r="B62" s="14"/>
      <c r="C62" s="17"/>
      <c r="D62" s="31"/>
      <c r="E62" s="17"/>
      <c r="F62" s="17"/>
      <c r="G62" s="17"/>
      <c r="H62" s="32"/>
      <c r="I62" s="17"/>
      <c r="J62" s="31"/>
      <c r="K62" s="17"/>
      <c r="L62" s="17"/>
      <c r="M62" s="17"/>
      <c r="N62" s="17"/>
      <c r="O62" s="17"/>
      <c r="P62" s="32"/>
      <c r="Q62" s="17"/>
      <c r="R62" s="15"/>
    </row>
    <row r="63" spans="2:18" x14ac:dyDescent="0.3">
      <c r="B63" s="14"/>
      <c r="C63" s="17"/>
      <c r="D63" s="31"/>
      <c r="E63" s="17"/>
      <c r="F63" s="17"/>
      <c r="G63" s="17"/>
      <c r="H63" s="32"/>
      <c r="I63" s="17"/>
      <c r="J63" s="31"/>
      <c r="K63" s="17"/>
      <c r="L63" s="17"/>
      <c r="M63" s="17"/>
      <c r="N63" s="17"/>
      <c r="O63" s="17"/>
      <c r="P63" s="32"/>
      <c r="Q63" s="17"/>
      <c r="R63" s="15"/>
    </row>
    <row r="64" spans="2:18" x14ac:dyDescent="0.3">
      <c r="B64" s="14"/>
      <c r="C64" s="17"/>
      <c r="D64" s="31"/>
      <c r="E64" s="17"/>
      <c r="F64" s="17"/>
      <c r="G64" s="17"/>
      <c r="H64" s="32"/>
      <c r="I64" s="17"/>
      <c r="J64" s="31"/>
      <c r="K64" s="17"/>
      <c r="L64" s="17"/>
      <c r="M64" s="17"/>
      <c r="N64" s="17"/>
      <c r="O64" s="17"/>
      <c r="P64" s="32"/>
      <c r="Q64" s="17"/>
      <c r="R64" s="15"/>
    </row>
    <row r="65" spans="2:18" x14ac:dyDescent="0.3">
      <c r="B65" s="14"/>
      <c r="C65" s="17"/>
      <c r="D65" s="31"/>
      <c r="E65" s="17"/>
      <c r="F65" s="17"/>
      <c r="G65" s="17"/>
      <c r="H65" s="32"/>
      <c r="I65" s="17"/>
      <c r="J65" s="31"/>
      <c r="K65" s="17"/>
      <c r="L65" s="17"/>
      <c r="M65" s="17"/>
      <c r="N65" s="17"/>
      <c r="O65" s="17"/>
      <c r="P65" s="32"/>
      <c r="Q65" s="17"/>
      <c r="R65" s="15"/>
    </row>
    <row r="66" spans="2:18" x14ac:dyDescent="0.3">
      <c r="B66" s="14"/>
      <c r="C66" s="17"/>
      <c r="D66" s="31"/>
      <c r="E66" s="17"/>
      <c r="F66" s="17"/>
      <c r="G66" s="17"/>
      <c r="H66" s="32"/>
      <c r="I66" s="17"/>
      <c r="J66" s="31"/>
      <c r="K66" s="17"/>
      <c r="L66" s="17"/>
      <c r="M66" s="17"/>
      <c r="N66" s="17"/>
      <c r="O66" s="17"/>
      <c r="P66" s="32"/>
      <c r="Q66" s="17"/>
      <c r="R66" s="15"/>
    </row>
    <row r="67" spans="2:18" x14ac:dyDescent="0.3">
      <c r="B67" s="14"/>
      <c r="C67" s="17"/>
      <c r="D67" s="31"/>
      <c r="E67" s="17"/>
      <c r="F67" s="17"/>
      <c r="G67" s="17"/>
      <c r="H67" s="32"/>
      <c r="I67" s="17"/>
      <c r="J67" s="31"/>
      <c r="K67" s="17"/>
      <c r="L67" s="17"/>
      <c r="M67" s="17"/>
      <c r="N67" s="17"/>
      <c r="O67" s="17"/>
      <c r="P67" s="32"/>
      <c r="Q67" s="17"/>
      <c r="R67" s="15"/>
    </row>
    <row r="68" spans="2:18" x14ac:dyDescent="0.3">
      <c r="B68" s="14"/>
      <c r="C68" s="17"/>
      <c r="D68" s="31"/>
      <c r="E68" s="17"/>
      <c r="F68" s="17"/>
      <c r="G68" s="17"/>
      <c r="H68" s="32"/>
      <c r="I68" s="17"/>
      <c r="J68" s="31"/>
      <c r="K68" s="17"/>
      <c r="L68" s="17"/>
      <c r="M68" s="17"/>
      <c r="N68" s="17"/>
      <c r="O68" s="17"/>
      <c r="P68" s="32"/>
      <c r="Q68" s="17"/>
      <c r="R68" s="15"/>
    </row>
    <row r="69" spans="2:18" x14ac:dyDescent="0.3">
      <c r="B69" s="14"/>
      <c r="C69" s="17"/>
      <c r="D69" s="31"/>
      <c r="E69" s="17"/>
      <c r="F69" s="17"/>
      <c r="G69" s="17"/>
      <c r="H69" s="32"/>
      <c r="I69" s="17"/>
      <c r="J69" s="31"/>
      <c r="K69" s="17"/>
      <c r="L69" s="17"/>
      <c r="M69" s="17"/>
      <c r="N69" s="17"/>
      <c r="O69" s="17"/>
      <c r="P69" s="32"/>
      <c r="Q69" s="17"/>
      <c r="R69" s="15"/>
    </row>
    <row r="70" spans="2:18" s="1" customFormat="1" ht="15" x14ac:dyDescent="0.3">
      <c r="B70" s="22"/>
      <c r="C70" s="23"/>
      <c r="D70" s="33" t="s">
        <v>34</v>
      </c>
      <c r="E70" s="34"/>
      <c r="F70" s="34"/>
      <c r="G70" s="35" t="s">
        <v>35</v>
      </c>
      <c r="H70" s="36"/>
      <c r="I70" s="23"/>
      <c r="J70" s="33" t="s">
        <v>34</v>
      </c>
      <c r="K70" s="34"/>
      <c r="L70" s="34"/>
      <c r="M70" s="34"/>
      <c r="N70" s="35" t="s">
        <v>35</v>
      </c>
      <c r="O70" s="34"/>
      <c r="P70" s="36"/>
      <c r="Q70" s="23"/>
      <c r="R70" s="24"/>
    </row>
    <row r="71" spans="2:18" s="1" customFormat="1" ht="14.45" customHeight="1" x14ac:dyDescent="0.3">
      <c r="B71" s="37"/>
      <c r="C71" s="38"/>
      <c r="D71" s="38"/>
      <c r="E71" s="38"/>
      <c r="F71" s="38"/>
      <c r="G71" s="38"/>
      <c r="H71" s="38"/>
      <c r="I71" s="38"/>
      <c r="J71" s="38"/>
      <c r="K71" s="38"/>
      <c r="L71" s="38"/>
      <c r="M71" s="38"/>
      <c r="N71" s="38"/>
      <c r="O71" s="38"/>
      <c r="P71" s="38"/>
      <c r="Q71" s="38"/>
      <c r="R71" s="39"/>
    </row>
    <row r="75" spans="2:18" s="1" customFormat="1" ht="6.95" customHeight="1" x14ac:dyDescent="0.3">
      <c r="B75" s="40"/>
      <c r="C75" s="41"/>
      <c r="D75" s="41"/>
      <c r="E75" s="41"/>
      <c r="F75" s="41"/>
      <c r="G75" s="41"/>
      <c r="H75" s="41"/>
      <c r="I75" s="41"/>
      <c r="J75" s="41"/>
      <c r="K75" s="41"/>
      <c r="L75" s="41"/>
      <c r="M75" s="41"/>
      <c r="N75" s="41"/>
      <c r="O75" s="41"/>
      <c r="P75" s="41"/>
      <c r="Q75" s="41"/>
      <c r="R75" s="42"/>
    </row>
    <row r="76" spans="2:18" s="1" customFormat="1" ht="36.950000000000003" customHeight="1" x14ac:dyDescent="0.3">
      <c r="B76" s="22"/>
      <c r="C76" s="104" t="s">
        <v>52</v>
      </c>
      <c r="D76" s="105"/>
      <c r="E76" s="105"/>
      <c r="F76" s="105"/>
      <c r="G76" s="105"/>
      <c r="H76" s="105"/>
      <c r="I76" s="105"/>
      <c r="J76" s="105"/>
      <c r="K76" s="105"/>
      <c r="L76" s="105"/>
      <c r="M76" s="105"/>
      <c r="N76" s="105"/>
      <c r="O76" s="105"/>
      <c r="P76" s="105"/>
      <c r="Q76" s="105"/>
      <c r="R76" s="24"/>
    </row>
    <row r="77" spans="2:18" s="1" customFormat="1" ht="6.95" customHeight="1" x14ac:dyDescent="0.3">
      <c r="B77" s="22"/>
      <c r="C77" s="23"/>
      <c r="D77" s="23"/>
      <c r="E77" s="23"/>
      <c r="F77" s="23"/>
      <c r="G77" s="23"/>
      <c r="H77" s="23"/>
      <c r="I77" s="23"/>
      <c r="J77" s="23"/>
      <c r="K77" s="23"/>
      <c r="L77" s="23"/>
      <c r="M77" s="23"/>
      <c r="N77" s="23"/>
      <c r="O77" s="23"/>
      <c r="P77" s="23"/>
      <c r="Q77" s="23"/>
      <c r="R77" s="24"/>
    </row>
    <row r="78" spans="2:18" s="1" customFormat="1" ht="36.950000000000003" customHeight="1" x14ac:dyDescent="0.3">
      <c r="B78" s="22"/>
      <c r="C78" s="43" t="s">
        <v>7</v>
      </c>
      <c r="D78" s="23"/>
      <c r="E78" s="23"/>
      <c r="F78" s="141" t="str">
        <f>F6</f>
        <v>Oprava cestných komunikácií ul. Š. Moysesa - sever v Žiari nad Hronom</v>
      </c>
      <c r="G78" s="142"/>
      <c r="H78" s="142"/>
      <c r="I78" s="142"/>
      <c r="J78" s="142"/>
      <c r="K78" s="142"/>
      <c r="L78" s="142"/>
      <c r="M78" s="142"/>
      <c r="N78" s="142"/>
      <c r="O78" s="142"/>
      <c r="P78" s="142"/>
      <c r="Q78" s="23"/>
      <c r="R78" s="24"/>
    </row>
    <row r="79" spans="2:18" s="1" customFormat="1" ht="6.95" customHeight="1" x14ac:dyDescent="0.3">
      <c r="B79" s="22"/>
      <c r="C79" s="23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4"/>
    </row>
    <row r="80" spans="2:18" s="1" customFormat="1" ht="18" customHeight="1" x14ac:dyDescent="0.3">
      <c r="B80" s="22"/>
      <c r="C80" s="20" t="s">
        <v>10</v>
      </c>
      <c r="D80" s="23"/>
      <c r="E80" s="23"/>
      <c r="F80" s="18" t="str">
        <f>F8</f>
        <v>Žiar nad Hronom</v>
      </c>
      <c r="G80" s="23"/>
      <c r="H80" s="23"/>
      <c r="I80" s="23"/>
      <c r="J80" s="23"/>
      <c r="K80" s="20" t="s">
        <v>12</v>
      </c>
      <c r="L80" s="23"/>
      <c r="M80" s="107">
        <f>IF(O8="","",O8)</f>
        <v>42775</v>
      </c>
      <c r="N80" s="107"/>
      <c r="O80" s="107"/>
      <c r="P80" s="107"/>
      <c r="Q80" s="23"/>
      <c r="R80" s="24"/>
    </row>
    <row r="81" spans="2:47" s="1" customFormat="1" ht="6.95" customHeight="1" x14ac:dyDescent="0.3">
      <c r="B81" s="22"/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24"/>
    </row>
    <row r="82" spans="2:47" s="1" customFormat="1" ht="15" x14ac:dyDescent="0.3">
      <c r="B82" s="22"/>
      <c r="C82" s="20" t="s">
        <v>13</v>
      </c>
      <c r="D82" s="23"/>
      <c r="E82" s="23"/>
      <c r="F82" s="18" t="str">
        <f>E11</f>
        <v>Mesto Žiar nad Hronom</v>
      </c>
      <c r="G82" s="23"/>
      <c r="H82" s="23"/>
      <c r="I82" s="23"/>
      <c r="J82" s="23"/>
      <c r="K82" s="20" t="s">
        <v>18</v>
      </c>
      <c r="L82" s="23"/>
      <c r="M82" s="108">
        <f>E17</f>
        <v>0</v>
      </c>
      <c r="N82" s="108"/>
      <c r="O82" s="108"/>
      <c r="P82" s="108"/>
      <c r="Q82" s="108"/>
      <c r="R82" s="24"/>
    </row>
    <row r="83" spans="2:47" s="1" customFormat="1" ht="14.45" customHeight="1" x14ac:dyDescent="0.3">
      <c r="B83" s="22"/>
      <c r="C83" s="20" t="s">
        <v>17</v>
      </c>
      <c r="D83" s="23"/>
      <c r="E83" s="23"/>
      <c r="F83" s="18" t="str">
        <f>IF(E14="","",E14)</f>
        <v/>
      </c>
      <c r="G83" s="23"/>
      <c r="H83" s="23"/>
      <c r="I83" s="23"/>
      <c r="J83" s="23"/>
      <c r="K83" s="20" t="s">
        <v>19</v>
      </c>
      <c r="L83" s="23"/>
      <c r="M83" s="108">
        <f>E20</f>
        <v>0</v>
      </c>
      <c r="N83" s="108"/>
      <c r="O83" s="108"/>
      <c r="P83" s="108"/>
      <c r="Q83" s="108"/>
      <c r="R83" s="24"/>
    </row>
    <row r="84" spans="2:47" s="1" customFormat="1" ht="10.35" customHeight="1" x14ac:dyDescent="0.3">
      <c r="B84" s="22"/>
      <c r="C84" s="23"/>
      <c r="D84" s="23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23"/>
      <c r="Q84" s="23"/>
      <c r="R84" s="24"/>
    </row>
    <row r="85" spans="2:47" s="1" customFormat="1" ht="29.25" customHeight="1" x14ac:dyDescent="0.3">
      <c r="B85" s="22"/>
      <c r="C85" s="115" t="s">
        <v>53</v>
      </c>
      <c r="D85" s="116"/>
      <c r="E85" s="116"/>
      <c r="F85" s="116"/>
      <c r="G85" s="116"/>
      <c r="H85" s="51"/>
      <c r="I85" s="51"/>
      <c r="J85" s="51"/>
      <c r="K85" s="51"/>
      <c r="L85" s="51"/>
      <c r="M85" s="51"/>
      <c r="N85" s="115" t="s">
        <v>54</v>
      </c>
      <c r="O85" s="116"/>
      <c r="P85" s="116"/>
      <c r="Q85" s="116"/>
      <c r="R85" s="24"/>
    </row>
    <row r="86" spans="2:47" s="1" customFormat="1" ht="10.35" customHeight="1" x14ac:dyDescent="0.3">
      <c r="B86" s="22"/>
      <c r="C86" s="23"/>
      <c r="D86" s="23"/>
      <c r="E86" s="23"/>
      <c r="F86" s="23"/>
      <c r="G86" s="23"/>
      <c r="H86" s="23"/>
      <c r="I86" s="23"/>
      <c r="J86" s="23"/>
      <c r="K86" s="23"/>
      <c r="L86" s="23"/>
      <c r="M86" s="23"/>
      <c r="N86" s="23"/>
      <c r="O86" s="23"/>
      <c r="P86" s="23"/>
      <c r="Q86" s="23"/>
      <c r="R86" s="24"/>
    </row>
    <row r="87" spans="2:47" s="1" customFormat="1" ht="29.25" customHeight="1" x14ac:dyDescent="0.3">
      <c r="B87" s="22"/>
      <c r="C87" s="59" t="s">
        <v>55</v>
      </c>
      <c r="D87" s="23"/>
      <c r="E87" s="23"/>
      <c r="F87" s="23"/>
      <c r="G87" s="23"/>
      <c r="H87" s="23"/>
      <c r="I87" s="23"/>
      <c r="J87" s="23"/>
      <c r="K87" s="23"/>
      <c r="L87" s="23"/>
      <c r="M87" s="23"/>
      <c r="N87" s="117">
        <f>N113</f>
        <v>0</v>
      </c>
      <c r="O87" s="118"/>
      <c r="P87" s="118"/>
      <c r="Q87" s="118"/>
      <c r="R87" s="24"/>
      <c r="AU87" s="10" t="s">
        <v>56</v>
      </c>
    </row>
    <row r="88" spans="2:47" s="2" customFormat="1" ht="24.95" customHeight="1" x14ac:dyDescent="0.3">
      <c r="B88" s="60"/>
      <c r="C88" s="61"/>
      <c r="D88" s="62" t="s">
        <v>57</v>
      </c>
      <c r="E88" s="61"/>
      <c r="F88" s="61"/>
      <c r="G88" s="61"/>
      <c r="H88" s="61"/>
      <c r="I88" s="61"/>
      <c r="J88" s="61"/>
      <c r="K88" s="61"/>
      <c r="L88" s="61"/>
      <c r="M88" s="61"/>
      <c r="N88" s="119">
        <f>N114</f>
        <v>0</v>
      </c>
      <c r="O88" s="120"/>
      <c r="P88" s="120"/>
      <c r="Q88" s="120"/>
      <c r="R88" s="63"/>
    </row>
    <row r="89" spans="2:47" s="3" customFormat="1" ht="19.899999999999999" customHeight="1" x14ac:dyDescent="0.3">
      <c r="B89" s="64"/>
      <c r="C89" s="65"/>
      <c r="D89" s="66" t="s">
        <v>58</v>
      </c>
      <c r="E89" s="65"/>
      <c r="F89" s="65"/>
      <c r="G89" s="65"/>
      <c r="H89" s="65"/>
      <c r="I89" s="65"/>
      <c r="J89" s="65"/>
      <c r="K89" s="65"/>
      <c r="L89" s="65"/>
      <c r="M89" s="65"/>
      <c r="N89" s="121">
        <f>N115</f>
        <v>0</v>
      </c>
      <c r="O89" s="122"/>
      <c r="P89" s="122"/>
      <c r="Q89" s="122"/>
      <c r="R89" s="67"/>
    </row>
    <row r="90" spans="2:47" s="3" customFormat="1" ht="19.899999999999999" customHeight="1" x14ac:dyDescent="0.3">
      <c r="B90" s="64"/>
      <c r="C90" s="65"/>
      <c r="D90" s="66" t="s">
        <v>59</v>
      </c>
      <c r="E90" s="65"/>
      <c r="F90" s="65"/>
      <c r="G90" s="65"/>
      <c r="H90" s="65"/>
      <c r="I90" s="65"/>
      <c r="J90" s="65"/>
      <c r="K90" s="65"/>
      <c r="L90" s="65"/>
      <c r="M90" s="65"/>
      <c r="N90" s="121">
        <f>N118</f>
        <v>0</v>
      </c>
      <c r="O90" s="122"/>
      <c r="P90" s="122"/>
      <c r="Q90" s="122"/>
      <c r="R90" s="67"/>
    </row>
    <row r="91" spans="2:47" s="3" customFormat="1" ht="19.899999999999999" customHeight="1" x14ac:dyDescent="0.3">
      <c r="B91" s="64"/>
      <c r="C91" s="65"/>
      <c r="D91" s="66" t="s">
        <v>60</v>
      </c>
      <c r="E91" s="65"/>
      <c r="F91" s="65"/>
      <c r="G91" s="65"/>
      <c r="H91" s="65"/>
      <c r="I91" s="65"/>
      <c r="J91" s="65"/>
      <c r="K91" s="65"/>
      <c r="L91" s="65"/>
      <c r="M91" s="65"/>
      <c r="N91" s="121">
        <f>N120</f>
        <v>0</v>
      </c>
      <c r="O91" s="122"/>
      <c r="P91" s="122"/>
      <c r="Q91" s="122"/>
      <c r="R91" s="67"/>
    </row>
    <row r="92" spans="2:47" s="3" customFormat="1" ht="19.899999999999999" customHeight="1" x14ac:dyDescent="0.3">
      <c r="B92" s="64"/>
      <c r="C92" s="65"/>
      <c r="D92" s="66" t="s">
        <v>61</v>
      </c>
      <c r="E92" s="65"/>
      <c r="F92" s="65"/>
      <c r="G92" s="65"/>
      <c r="H92" s="65"/>
      <c r="I92" s="65"/>
      <c r="J92" s="65"/>
      <c r="K92" s="65"/>
      <c r="L92" s="65"/>
      <c r="M92" s="65"/>
      <c r="N92" s="121">
        <f>N122</f>
        <v>0</v>
      </c>
      <c r="O92" s="122"/>
      <c r="P92" s="122"/>
      <c r="Q92" s="122"/>
      <c r="R92" s="67"/>
    </row>
    <row r="93" spans="2:47" s="3" customFormat="1" ht="19.899999999999999" customHeight="1" x14ac:dyDescent="0.3">
      <c r="B93" s="64"/>
      <c r="C93" s="65"/>
      <c r="D93" s="66" t="s">
        <v>62</v>
      </c>
      <c r="E93" s="65"/>
      <c r="F93" s="65"/>
      <c r="G93" s="65"/>
      <c r="H93" s="65"/>
      <c r="I93" s="65"/>
      <c r="J93" s="65"/>
      <c r="K93" s="65"/>
      <c r="L93" s="65"/>
      <c r="M93" s="65"/>
      <c r="N93" s="121">
        <f>N135</f>
        <v>0</v>
      </c>
      <c r="O93" s="122"/>
      <c r="P93" s="122"/>
      <c r="Q93" s="122"/>
      <c r="R93" s="67"/>
    </row>
    <row r="94" spans="2:47" s="1" customFormat="1" ht="21.75" customHeight="1" x14ac:dyDescent="0.3">
      <c r="B94" s="22"/>
      <c r="C94" s="23"/>
      <c r="D94" s="23"/>
      <c r="E94" s="23"/>
      <c r="F94" s="23"/>
      <c r="G94" s="23"/>
      <c r="H94" s="23"/>
      <c r="I94" s="23"/>
      <c r="J94" s="23"/>
      <c r="K94" s="23"/>
      <c r="L94" s="23"/>
      <c r="M94" s="23"/>
      <c r="N94" s="23"/>
      <c r="O94" s="23"/>
      <c r="P94" s="23"/>
      <c r="Q94" s="23"/>
      <c r="R94" s="24"/>
    </row>
    <row r="95" spans="2:47" s="1" customFormat="1" ht="29.25" customHeight="1" x14ac:dyDescent="0.3">
      <c r="B95" s="22"/>
      <c r="C95" s="59" t="s">
        <v>63</v>
      </c>
      <c r="D95" s="23"/>
      <c r="E95" s="23"/>
      <c r="F95" s="23"/>
      <c r="G95" s="23"/>
      <c r="H95" s="23"/>
      <c r="I95" s="23"/>
      <c r="J95" s="23"/>
      <c r="K95" s="23"/>
      <c r="L95" s="23"/>
      <c r="M95" s="23"/>
      <c r="N95" s="118">
        <v>0</v>
      </c>
      <c r="O95" s="123"/>
      <c r="P95" s="123"/>
      <c r="Q95" s="123"/>
      <c r="R95" s="24"/>
      <c r="T95" s="68"/>
      <c r="U95" s="69" t="s">
        <v>22</v>
      </c>
    </row>
    <row r="96" spans="2:47" s="1" customFormat="1" ht="18" customHeight="1" x14ac:dyDescent="0.3">
      <c r="B96" s="22"/>
      <c r="C96" s="23"/>
      <c r="D96" s="23"/>
      <c r="E96" s="23"/>
      <c r="F96" s="23"/>
      <c r="G96" s="23"/>
      <c r="H96" s="23"/>
      <c r="I96" s="23"/>
      <c r="J96" s="23"/>
      <c r="K96" s="23"/>
      <c r="L96" s="23"/>
      <c r="M96" s="23"/>
      <c r="N96" s="23"/>
      <c r="O96" s="23"/>
      <c r="P96" s="23"/>
      <c r="Q96" s="23"/>
      <c r="R96" s="24"/>
    </row>
    <row r="97" spans="2:27" s="1" customFormat="1" ht="29.25" customHeight="1" x14ac:dyDescent="0.3">
      <c r="B97" s="22"/>
      <c r="C97" s="50" t="s">
        <v>43</v>
      </c>
      <c r="D97" s="51"/>
      <c r="E97" s="51"/>
      <c r="F97" s="51"/>
      <c r="G97" s="51"/>
      <c r="H97" s="51"/>
      <c r="I97" s="51"/>
      <c r="J97" s="51"/>
      <c r="K97" s="51"/>
      <c r="L97" s="124">
        <f>ROUND(SUM(N87+N95),2)</f>
        <v>0</v>
      </c>
      <c r="M97" s="124"/>
      <c r="N97" s="124"/>
      <c r="O97" s="124"/>
      <c r="P97" s="124"/>
      <c r="Q97" s="124"/>
      <c r="R97" s="24"/>
    </row>
    <row r="98" spans="2:27" s="1" customFormat="1" ht="6.95" customHeight="1" x14ac:dyDescent="0.3">
      <c r="B98" s="37"/>
      <c r="C98" s="38"/>
      <c r="D98" s="38"/>
      <c r="E98" s="38"/>
      <c r="F98" s="38"/>
      <c r="G98" s="38"/>
      <c r="H98" s="38"/>
      <c r="I98" s="38"/>
      <c r="J98" s="38"/>
      <c r="K98" s="38"/>
      <c r="L98" s="38"/>
      <c r="M98" s="38"/>
      <c r="N98" s="38"/>
      <c r="O98" s="38"/>
      <c r="P98" s="38"/>
      <c r="Q98" s="38"/>
      <c r="R98" s="39"/>
    </row>
    <row r="102" spans="2:27" s="1" customFormat="1" ht="6.95" customHeight="1" x14ac:dyDescent="0.3">
      <c r="B102" s="40"/>
      <c r="C102" s="41"/>
      <c r="D102" s="41"/>
      <c r="E102" s="41"/>
      <c r="F102" s="41"/>
      <c r="G102" s="41"/>
      <c r="H102" s="41"/>
      <c r="I102" s="41"/>
      <c r="J102" s="41"/>
      <c r="K102" s="41"/>
      <c r="L102" s="41"/>
      <c r="M102" s="41"/>
      <c r="N102" s="41"/>
      <c r="O102" s="41"/>
      <c r="P102" s="41"/>
      <c r="Q102" s="41"/>
      <c r="R102" s="42"/>
    </row>
    <row r="103" spans="2:27" s="1" customFormat="1" ht="36.950000000000003" customHeight="1" x14ac:dyDescent="0.3">
      <c r="B103" s="22"/>
      <c r="C103" s="104" t="s">
        <v>64</v>
      </c>
      <c r="D103" s="106"/>
      <c r="E103" s="106"/>
      <c r="F103" s="106"/>
      <c r="G103" s="106"/>
      <c r="H103" s="106"/>
      <c r="I103" s="106"/>
      <c r="J103" s="106"/>
      <c r="K103" s="106"/>
      <c r="L103" s="106"/>
      <c r="M103" s="106"/>
      <c r="N103" s="106"/>
      <c r="O103" s="106"/>
      <c r="P103" s="106"/>
      <c r="Q103" s="106"/>
      <c r="R103" s="24"/>
    </row>
    <row r="104" spans="2:27" s="1" customFormat="1" ht="6.95" customHeight="1" x14ac:dyDescent="0.3">
      <c r="B104" s="22"/>
      <c r="C104" s="23"/>
      <c r="D104" s="23"/>
      <c r="E104" s="23"/>
      <c r="F104" s="23"/>
      <c r="G104" s="23"/>
      <c r="H104" s="23"/>
      <c r="I104" s="23"/>
      <c r="J104" s="23"/>
      <c r="K104" s="23"/>
      <c r="L104" s="23"/>
      <c r="M104" s="23"/>
      <c r="N104" s="23"/>
      <c r="O104" s="23"/>
      <c r="P104" s="23"/>
      <c r="Q104" s="23"/>
      <c r="R104" s="24"/>
    </row>
    <row r="105" spans="2:27" s="1" customFormat="1" ht="36.950000000000003" customHeight="1" x14ac:dyDescent="0.3">
      <c r="B105" s="22"/>
      <c r="C105" s="43" t="s">
        <v>7</v>
      </c>
      <c r="D105" s="23"/>
      <c r="E105" s="23"/>
      <c r="F105" s="141" t="str">
        <f>F6</f>
        <v>Oprava cestných komunikácií ul. Š. Moysesa - sever v Žiari nad Hronom</v>
      </c>
      <c r="G105" s="142"/>
      <c r="H105" s="142"/>
      <c r="I105" s="142"/>
      <c r="J105" s="142"/>
      <c r="K105" s="142"/>
      <c r="L105" s="142"/>
      <c r="M105" s="142"/>
      <c r="N105" s="142"/>
      <c r="O105" s="142"/>
      <c r="P105" s="142"/>
      <c r="Q105" s="23"/>
      <c r="R105" s="24"/>
    </row>
    <row r="106" spans="2:27" s="1" customFormat="1" ht="6.95" customHeight="1" x14ac:dyDescent="0.3">
      <c r="B106" s="22"/>
      <c r="C106" s="23"/>
      <c r="D106" s="23"/>
      <c r="E106" s="23"/>
      <c r="F106" s="23"/>
      <c r="G106" s="23"/>
      <c r="H106" s="23"/>
      <c r="I106" s="23"/>
      <c r="J106" s="23"/>
      <c r="K106" s="23"/>
      <c r="L106" s="23"/>
      <c r="M106" s="23"/>
      <c r="N106" s="23"/>
      <c r="O106" s="23"/>
      <c r="P106" s="23"/>
      <c r="Q106" s="23"/>
      <c r="R106" s="24"/>
    </row>
    <row r="107" spans="2:27" s="1" customFormat="1" ht="18" customHeight="1" x14ac:dyDescent="0.3">
      <c r="B107" s="22"/>
      <c r="C107" s="20" t="s">
        <v>10</v>
      </c>
      <c r="D107" s="23"/>
      <c r="E107" s="23"/>
      <c r="F107" s="18" t="str">
        <f>F8</f>
        <v>Žiar nad Hronom</v>
      </c>
      <c r="G107" s="23"/>
      <c r="H107" s="23"/>
      <c r="I107" s="23"/>
      <c r="J107" s="23"/>
      <c r="K107" s="20" t="s">
        <v>12</v>
      </c>
      <c r="L107" s="23"/>
      <c r="M107" s="107">
        <f>IF(O8="","",O8)</f>
        <v>42775</v>
      </c>
      <c r="N107" s="107"/>
      <c r="O107" s="107"/>
      <c r="P107" s="107"/>
      <c r="Q107" s="23"/>
      <c r="R107" s="24"/>
    </row>
    <row r="108" spans="2:27" s="1" customFormat="1" ht="6.95" customHeight="1" x14ac:dyDescent="0.3">
      <c r="B108" s="22"/>
      <c r="C108" s="23"/>
      <c r="D108" s="23"/>
      <c r="E108" s="23"/>
      <c r="F108" s="23"/>
      <c r="G108" s="23"/>
      <c r="H108" s="23"/>
      <c r="I108" s="23"/>
      <c r="J108" s="23"/>
      <c r="K108" s="23"/>
      <c r="L108" s="23"/>
      <c r="M108" s="23"/>
      <c r="N108" s="23"/>
      <c r="O108" s="23"/>
      <c r="P108" s="23"/>
      <c r="Q108" s="23"/>
      <c r="R108" s="24"/>
    </row>
    <row r="109" spans="2:27" s="1" customFormat="1" ht="15" x14ac:dyDescent="0.3">
      <c r="B109" s="22"/>
      <c r="C109" s="20" t="s">
        <v>13</v>
      </c>
      <c r="D109" s="23"/>
      <c r="E109" s="23"/>
      <c r="F109" s="18" t="str">
        <f>E11</f>
        <v>Mesto Žiar nad Hronom</v>
      </c>
      <c r="G109" s="23"/>
      <c r="H109" s="23"/>
      <c r="I109" s="23"/>
      <c r="J109" s="23"/>
      <c r="K109" s="20" t="s">
        <v>18</v>
      </c>
      <c r="L109" s="23"/>
      <c r="M109" s="108">
        <f>E17</f>
        <v>0</v>
      </c>
      <c r="N109" s="108"/>
      <c r="O109" s="108"/>
      <c r="P109" s="108"/>
      <c r="Q109" s="108"/>
      <c r="R109" s="24"/>
    </row>
    <row r="110" spans="2:27" s="1" customFormat="1" ht="14.45" customHeight="1" x14ac:dyDescent="0.3">
      <c r="B110" s="22"/>
      <c r="C110" s="20" t="s">
        <v>17</v>
      </c>
      <c r="D110" s="23"/>
      <c r="E110" s="23"/>
      <c r="F110" s="18" t="str">
        <f>IF(E14="","",E14)</f>
        <v/>
      </c>
      <c r="G110" s="23"/>
      <c r="H110" s="23"/>
      <c r="I110" s="23"/>
      <c r="J110" s="23"/>
      <c r="K110" s="20" t="s">
        <v>19</v>
      </c>
      <c r="L110" s="23"/>
      <c r="M110" s="108">
        <f>E20</f>
        <v>0</v>
      </c>
      <c r="N110" s="108"/>
      <c r="O110" s="108"/>
      <c r="P110" s="108"/>
      <c r="Q110" s="108"/>
      <c r="R110" s="24"/>
    </row>
    <row r="111" spans="2:27" s="1" customFormat="1" ht="10.35" customHeight="1" x14ac:dyDescent="0.3">
      <c r="B111" s="22"/>
      <c r="C111" s="23"/>
      <c r="D111" s="23"/>
      <c r="E111" s="23"/>
      <c r="F111" s="23"/>
      <c r="G111" s="23"/>
      <c r="H111" s="23"/>
      <c r="I111" s="23"/>
      <c r="J111" s="23"/>
      <c r="K111" s="23"/>
      <c r="L111" s="23"/>
      <c r="M111" s="23"/>
      <c r="N111" s="23"/>
      <c r="O111" s="23"/>
      <c r="P111" s="23"/>
      <c r="Q111" s="23"/>
      <c r="R111" s="24"/>
    </row>
    <row r="112" spans="2:27" s="4" customFormat="1" ht="29.25" customHeight="1" x14ac:dyDescent="0.3">
      <c r="B112" s="70"/>
      <c r="C112" s="71" t="s">
        <v>65</v>
      </c>
      <c r="D112" s="72" t="s">
        <v>66</v>
      </c>
      <c r="E112" s="72" t="s">
        <v>38</v>
      </c>
      <c r="F112" s="125" t="s">
        <v>67</v>
      </c>
      <c r="G112" s="125"/>
      <c r="H112" s="125"/>
      <c r="I112" s="125"/>
      <c r="J112" s="72" t="s">
        <v>68</v>
      </c>
      <c r="K112" s="72" t="s">
        <v>69</v>
      </c>
      <c r="L112" s="126" t="s">
        <v>70</v>
      </c>
      <c r="M112" s="126"/>
      <c r="N112" s="125" t="s">
        <v>54</v>
      </c>
      <c r="O112" s="125"/>
      <c r="P112" s="125"/>
      <c r="Q112" s="127"/>
      <c r="R112" s="73"/>
      <c r="T112" s="45" t="s">
        <v>71</v>
      </c>
      <c r="U112" s="46" t="s">
        <v>22</v>
      </c>
      <c r="V112" s="46" t="s">
        <v>72</v>
      </c>
      <c r="W112" s="46" t="s">
        <v>73</v>
      </c>
      <c r="X112" s="46" t="s">
        <v>74</v>
      </c>
      <c r="Y112" s="46" t="s">
        <v>75</v>
      </c>
      <c r="Z112" s="46" t="s">
        <v>76</v>
      </c>
      <c r="AA112" s="47" t="s">
        <v>77</v>
      </c>
    </row>
    <row r="113" spans="2:65" s="1" customFormat="1" ht="29.25" customHeight="1" x14ac:dyDescent="0.35">
      <c r="B113" s="22"/>
      <c r="C113" s="49" t="s">
        <v>50</v>
      </c>
      <c r="D113" s="23"/>
      <c r="E113" s="23"/>
      <c r="F113" s="23"/>
      <c r="G113" s="23"/>
      <c r="H113" s="23"/>
      <c r="I113" s="23"/>
      <c r="J113" s="23"/>
      <c r="K113" s="23"/>
      <c r="L113" s="23"/>
      <c r="M113" s="23"/>
      <c r="N113" s="133">
        <f>BK113</f>
        <v>0</v>
      </c>
      <c r="O113" s="134"/>
      <c r="P113" s="134"/>
      <c r="Q113" s="134"/>
      <c r="R113" s="24"/>
      <c r="T113" s="48"/>
      <c r="U113" s="29"/>
      <c r="V113" s="29"/>
      <c r="W113" s="74">
        <f>W114</f>
        <v>320.34907999999996</v>
      </c>
      <c r="X113" s="29"/>
      <c r="Y113" s="74">
        <f>Y114</f>
        <v>1991.2682400000001</v>
      </c>
      <c r="Z113" s="29"/>
      <c r="AA113" s="75">
        <f>AA114</f>
        <v>292.63</v>
      </c>
      <c r="AT113" s="10" t="s">
        <v>39</v>
      </c>
      <c r="AU113" s="10" t="s">
        <v>56</v>
      </c>
      <c r="BK113" s="76">
        <f>BK114</f>
        <v>0</v>
      </c>
    </row>
    <row r="114" spans="2:65" s="5" customFormat="1" ht="37.35" customHeight="1" x14ac:dyDescent="0.35">
      <c r="B114" s="77"/>
      <c r="C114" s="78"/>
      <c r="D114" s="79" t="s">
        <v>57</v>
      </c>
      <c r="E114" s="79"/>
      <c r="F114" s="79"/>
      <c r="G114" s="79"/>
      <c r="H114" s="79"/>
      <c r="I114" s="79"/>
      <c r="J114" s="79"/>
      <c r="K114" s="79"/>
      <c r="L114" s="79"/>
      <c r="M114" s="79"/>
      <c r="N114" s="135">
        <f>BK114</f>
        <v>0</v>
      </c>
      <c r="O114" s="136"/>
      <c r="P114" s="136"/>
      <c r="Q114" s="136"/>
      <c r="R114" s="80"/>
      <c r="T114" s="81"/>
      <c r="U114" s="78"/>
      <c r="V114" s="78"/>
      <c r="W114" s="82">
        <f>W115+W118+W120+W122+W135</f>
        <v>320.34907999999996</v>
      </c>
      <c r="X114" s="78"/>
      <c r="Y114" s="82">
        <f>Y115+Y118+Y120+Y122+Y135</f>
        <v>1991.2682400000001</v>
      </c>
      <c r="Z114" s="78"/>
      <c r="AA114" s="83">
        <f>AA115+AA118+AA120+AA122+AA135</f>
        <v>292.63</v>
      </c>
      <c r="AR114" s="84" t="s">
        <v>42</v>
      </c>
      <c r="AT114" s="85" t="s">
        <v>39</v>
      </c>
      <c r="AU114" s="85" t="s">
        <v>40</v>
      </c>
      <c r="AY114" s="84" t="s">
        <v>78</v>
      </c>
      <c r="BK114" s="86">
        <f>BK115+BK118+BK120+BK122+BK135</f>
        <v>0</v>
      </c>
    </row>
    <row r="115" spans="2:65" s="5" customFormat="1" ht="19.899999999999999" customHeight="1" x14ac:dyDescent="0.3">
      <c r="B115" s="77"/>
      <c r="C115" s="78"/>
      <c r="D115" s="87" t="s">
        <v>58</v>
      </c>
      <c r="E115" s="87"/>
      <c r="F115" s="87"/>
      <c r="G115" s="87"/>
      <c r="H115" s="87"/>
      <c r="I115" s="87"/>
      <c r="J115" s="87"/>
      <c r="K115" s="87"/>
      <c r="L115" s="87"/>
      <c r="M115" s="87"/>
      <c r="N115" s="137">
        <f>BK115</f>
        <v>0</v>
      </c>
      <c r="O115" s="138"/>
      <c r="P115" s="138"/>
      <c r="Q115" s="138"/>
      <c r="R115" s="80"/>
      <c r="T115" s="81"/>
      <c r="U115" s="78"/>
      <c r="V115" s="78"/>
      <c r="W115" s="82">
        <f>SUM(W116:W117)</f>
        <v>55.349999999999994</v>
      </c>
      <c r="X115" s="78"/>
      <c r="Y115" s="82">
        <f>SUM(Y116:Y117)</f>
        <v>0</v>
      </c>
      <c r="Z115" s="78"/>
      <c r="AA115" s="83">
        <f>SUM(AA116:AA117)</f>
        <v>292.63</v>
      </c>
      <c r="AR115" s="84" t="s">
        <v>42</v>
      </c>
      <c r="AT115" s="85" t="s">
        <v>39</v>
      </c>
      <c r="AU115" s="85" t="s">
        <v>42</v>
      </c>
      <c r="AY115" s="84" t="s">
        <v>78</v>
      </c>
      <c r="BK115" s="86">
        <f>SUM(BK116:BK117)</f>
        <v>0</v>
      </c>
    </row>
    <row r="116" spans="2:65" s="1" customFormat="1" ht="44.25" customHeight="1" x14ac:dyDescent="0.3">
      <c r="B116" s="88"/>
      <c r="C116" s="89" t="s">
        <v>79</v>
      </c>
      <c r="D116" s="89" t="s">
        <v>80</v>
      </c>
      <c r="E116" s="90" t="s">
        <v>81</v>
      </c>
      <c r="F116" s="128" t="s">
        <v>82</v>
      </c>
      <c r="G116" s="128"/>
      <c r="H116" s="128"/>
      <c r="I116" s="128"/>
      <c r="J116" s="91" t="s">
        <v>83</v>
      </c>
      <c r="K116" s="92">
        <v>135</v>
      </c>
      <c r="L116" s="129"/>
      <c r="M116" s="129"/>
      <c r="N116" s="129">
        <f>ROUND(L116*K116,3)</f>
        <v>0</v>
      </c>
      <c r="O116" s="129"/>
      <c r="P116" s="129"/>
      <c r="Q116" s="129"/>
      <c r="R116" s="93"/>
      <c r="T116" s="94" t="s">
        <v>1</v>
      </c>
      <c r="U116" s="27" t="s">
        <v>25</v>
      </c>
      <c r="V116" s="95">
        <v>0.19</v>
      </c>
      <c r="W116" s="95">
        <f>V116*K116</f>
        <v>25.65</v>
      </c>
      <c r="X116" s="95">
        <v>0</v>
      </c>
      <c r="Y116" s="95">
        <f>X116*K116</f>
        <v>0</v>
      </c>
      <c r="Z116" s="95">
        <v>9.8000000000000004E-2</v>
      </c>
      <c r="AA116" s="96">
        <f>Z116*K116</f>
        <v>13.23</v>
      </c>
      <c r="AR116" s="10" t="s">
        <v>84</v>
      </c>
      <c r="AT116" s="10" t="s">
        <v>80</v>
      </c>
      <c r="AU116" s="10" t="s">
        <v>85</v>
      </c>
      <c r="AY116" s="10" t="s">
        <v>78</v>
      </c>
      <c r="BE116" s="97">
        <f>IF(U116="základná",N116,0)</f>
        <v>0</v>
      </c>
      <c r="BF116" s="97">
        <f>IF(U116="znížená",N116,0)</f>
        <v>0</v>
      </c>
      <c r="BG116" s="97">
        <f>IF(U116="zákl. prenesená",N116,0)</f>
        <v>0</v>
      </c>
      <c r="BH116" s="97">
        <f>IF(U116="zníž. prenesená",N116,0)</f>
        <v>0</v>
      </c>
      <c r="BI116" s="97">
        <f>IF(U116="nulová",N116,0)</f>
        <v>0</v>
      </c>
      <c r="BJ116" s="10" t="s">
        <v>85</v>
      </c>
      <c r="BK116" s="98">
        <f>ROUND(L116*K116,3)</f>
        <v>0</v>
      </c>
      <c r="BL116" s="10" t="s">
        <v>84</v>
      </c>
      <c r="BM116" s="10" t="s">
        <v>86</v>
      </c>
    </row>
    <row r="117" spans="2:65" s="1" customFormat="1" ht="44.25" customHeight="1" x14ac:dyDescent="0.3">
      <c r="B117" s="88"/>
      <c r="C117" s="89" t="s">
        <v>85</v>
      </c>
      <c r="D117" s="89" t="s">
        <v>80</v>
      </c>
      <c r="E117" s="90" t="s">
        <v>87</v>
      </c>
      <c r="F117" s="128" t="s">
        <v>88</v>
      </c>
      <c r="G117" s="128"/>
      <c r="H117" s="128"/>
      <c r="I117" s="128"/>
      <c r="J117" s="91" t="s">
        <v>83</v>
      </c>
      <c r="K117" s="92">
        <v>2200</v>
      </c>
      <c r="L117" s="129"/>
      <c r="M117" s="129"/>
      <c r="N117" s="129">
        <f>ROUND(L117*K117,3)</f>
        <v>0</v>
      </c>
      <c r="O117" s="129"/>
      <c r="P117" s="129"/>
      <c r="Q117" s="129"/>
      <c r="R117" s="93"/>
      <c r="T117" s="94" t="s">
        <v>1</v>
      </c>
      <c r="U117" s="27" t="s">
        <v>25</v>
      </c>
      <c r="V117" s="95">
        <v>1.35E-2</v>
      </c>
      <c r="W117" s="95">
        <f>V117*K117</f>
        <v>29.7</v>
      </c>
      <c r="X117" s="95">
        <v>0</v>
      </c>
      <c r="Y117" s="95">
        <f>X117*K117</f>
        <v>0</v>
      </c>
      <c r="Z117" s="95">
        <v>0.127</v>
      </c>
      <c r="AA117" s="96">
        <f>Z117*K117</f>
        <v>279.39999999999998</v>
      </c>
      <c r="AR117" s="10" t="s">
        <v>84</v>
      </c>
      <c r="AT117" s="10" t="s">
        <v>80</v>
      </c>
      <c r="AU117" s="10" t="s">
        <v>85</v>
      </c>
      <c r="AY117" s="10" t="s">
        <v>78</v>
      </c>
      <c r="BE117" s="97">
        <f>IF(U117="základná",N117,0)</f>
        <v>0</v>
      </c>
      <c r="BF117" s="97">
        <f>IF(U117="znížená",N117,0)</f>
        <v>0</v>
      </c>
      <c r="BG117" s="97">
        <f>IF(U117="zákl. prenesená",N117,0)</f>
        <v>0</v>
      </c>
      <c r="BH117" s="97">
        <f>IF(U117="zníž. prenesená",N117,0)</f>
        <v>0</v>
      </c>
      <c r="BI117" s="97">
        <f>IF(U117="nulová",N117,0)</f>
        <v>0</v>
      </c>
      <c r="BJ117" s="10" t="s">
        <v>85</v>
      </c>
      <c r="BK117" s="98">
        <f>ROUND(L117*K117,3)</f>
        <v>0</v>
      </c>
      <c r="BL117" s="10" t="s">
        <v>84</v>
      </c>
      <c r="BM117" s="10" t="s">
        <v>89</v>
      </c>
    </row>
    <row r="118" spans="2:65" s="5" customFormat="1" ht="29.85" customHeight="1" x14ac:dyDescent="0.3">
      <c r="B118" s="77"/>
      <c r="C118" s="78"/>
      <c r="D118" s="87" t="s">
        <v>59</v>
      </c>
      <c r="E118" s="87"/>
      <c r="F118" s="87"/>
      <c r="G118" s="87"/>
      <c r="H118" s="87"/>
      <c r="I118" s="87"/>
      <c r="J118" s="87"/>
      <c r="K118" s="87"/>
      <c r="L118" s="87"/>
      <c r="M118" s="87"/>
      <c r="N118" s="139">
        <f>BK118</f>
        <v>0</v>
      </c>
      <c r="O118" s="140"/>
      <c r="P118" s="140"/>
      <c r="Q118" s="140"/>
      <c r="R118" s="80"/>
      <c r="T118" s="81"/>
      <c r="U118" s="78"/>
      <c r="V118" s="78"/>
      <c r="W118" s="82">
        <f>W119</f>
        <v>47.12</v>
      </c>
      <c r="X118" s="78"/>
      <c r="Y118" s="82">
        <f>Y119</f>
        <v>385.86320000000001</v>
      </c>
      <c r="Z118" s="78"/>
      <c r="AA118" s="83">
        <f>AA119</f>
        <v>0</v>
      </c>
      <c r="AR118" s="84" t="s">
        <v>42</v>
      </c>
      <c r="AT118" s="85" t="s">
        <v>39</v>
      </c>
      <c r="AU118" s="85" t="s">
        <v>42</v>
      </c>
      <c r="AY118" s="84" t="s">
        <v>78</v>
      </c>
      <c r="BK118" s="86">
        <f>BK119</f>
        <v>0</v>
      </c>
    </row>
    <row r="119" spans="2:65" s="1" customFormat="1" ht="44.25" customHeight="1" x14ac:dyDescent="0.3">
      <c r="B119" s="88"/>
      <c r="C119" s="89" t="s">
        <v>5</v>
      </c>
      <c r="D119" s="89" t="s">
        <v>80</v>
      </c>
      <c r="E119" s="90" t="s">
        <v>90</v>
      </c>
      <c r="F119" s="128" t="s">
        <v>91</v>
      </c>
      <c r="G119" s="128"/>
      <c r="H119" s="128"/>
      <c r="I119" s="128"/>
      <c r="J119" s="91" t="s">
        <v>83</v>
      </c>
      <c r="K119" s="92">
        <v>2480</v>
      </c>
      <c r="L119" s="129"/>
      <c r="M119" s="129"/>
      <c r="N119" s="129">
        <f>ROUND(L119*K119,3)</f>
        <v>0</v>
      </c>
      <c r="O119" s="129"/>
      <c r="P119" s="129"/>
      <c r="Q119" s="129"/>
      <c r="R119" s="93"/>
      <c r="T119" s="94" t="s">
        <v>1</v>
      </c>
      <c r="U119" s="27" t="s">
        <v>25</v>
      </c>
      <c r="V119" s="95">
        <v>1.9E-2</v>
      </c>
      <c r="W119" s="95">
        <f>V119*K119</f>
        <v>47.12</v>
      </c>
      <c r="X119" s="95">
        <v>0.15559000000000001</v>
      </c>
      <c r="Y119" s="95">
        <f>X119*K119</f>
        <v>385.86320000000001</v>
      </c>
      <c r="Z119" s="95">
        <v>0</v>
      </c>
      <c r="AA119" s="96">
        <f>Z119*K119</f>
        <v>0</v>
      </c>
      <c r="AR119" s="10" t="s">
        <v>84</v>
      </c>
      <c r="AT119" s="10" t="s">
        <v>80</v>
      </c>
      <c r="AU119" s="10" t="s">
        <v>85</v>
      </c>
      <c r="AY119" s="10" t="s">
        <v>78</v>
      </c>
      <c r="BE119" s="97">
        <f>IF(U119="základná",N119,0)</f>
        <v>0</v>
      </c>
      <c r="BF119" s="97">
        <f>IF(U119="znížená",N119,0)</f>
        <v>0</v>
      </c>
      <c r="BG119" s="97">
        <f>IF(U119="zákl. prenesená",N119,0)</f>
        <v>0</v>
      </c>
      <c r="BH119" s="97">
        <f>IF(U119="zníž. prenesená",N119,0)</f>
        <v>0</v>
      </c>
      <c r="BI119" s="97">
        <f>IF(U119="nulová",N119,0)</f>
        <v>0</v>
      </c>
      <c r="BJ119" s="10" t="s">
        <v>85</v>
      </c>
      <c r="BK119" s="98">
        <f>ROUND(L119*K119,3)</f>
        <v>0</v>
      </c>
      <c r="BL119" s="10" t="s">
        <v>84</v>
      </c>
      <c r="BM119" s="10" t="s">
        <v>92</v>
      </c>
    </row>
    <row r="120" spans="2:65" s="5" customFormat="1" ht="29.85" customHeight="1" x14ac:dyDescent="0.3">
      <c r="B120" s="77"/>
      <c r="C120" s="78"/>
      <c r="D120" s="87" t="s">
        <v>60</v>
      </c>
      <c r="E120" s="87"/>
      <c r="F120" s="87"/>
      <c r="G120" s="87"/>
      <c r="H120" s="87"/>
      <c r="I120" s="87"/>
      <c r="J120" s="87"/>
      <c r="K120" s="87"/>
      <c r="L120" s="87"/>
      <c r="M120" s="87"/>
      <c r="N120" s="139">
        <f>BK120</f>
        <v>0</v>
      </c>
      <c r="O120" s="140"/>
      <c r="P120" s="140"/>
      <c r="Q120" s="140"/>
      <c r="R120" s="80"/>
      <c r="T120" s="81"/>
      <c r="U120" s="78"/>
      <c r="V120" s="78"/>
      <c r="W120" s="82">
        <f>W121</f>
        <v>43.596000000000004</v>
      </c>
      <c r="X120" s="78"/>
      <c r="Y120" s="82">
        <f>Y121</f>
        <v>4.9708800000000002</v>
      </c>
      <c r="Z120" s="78"/>
      <c r="AA120" s="83">
        <f>AA121</f>
        <v>0</v>
      </c>
      <c r="AR120" s="84" t="s">
        <v>42</v>
      </c>
      <c r="AT120" s="85" t="s">
        <v>39</v>
      </c>
      <c r="AU120" s="85" t="s">
        <v>42</v>
      </c>
      <c r="AY120" s="84" t="s">
        <v>78</v>
      </c>
      <c r="BK120" s="86">
        <f>BK121</f>
        <v>0</v>
      </c>
    </row>
    <row r="121" spans="2:65" s="1" customFormat="1" ht="31.5" customHeight="1" x14ac:dyDescent="0.3">
      <c r="B121" s="88"/>
      <c r="C121" s="89" t="s">
        <v>93</v>
      </c>
      <c r="D121" s="89" t="s">
        <v>80</v>
      </c>
      <c r="E121" s="90" t="s">
        <v>94</v>
      </c>
      <c r="F121" s="128" t="s">
        <v>95</v>
      </c>
      <c r="G121" s="128"/>
      <c r="H121" s="128"/>
      <c r="I121" s="128"/>
      <c r="J121" s="91" t="s">
        <v>96</v>
      </c>
      <c r="K121" s="92">
        <v>12</v>
      </c>
      <c r="L121" s="129"/>
      <c r="M121" s="129"/>
      <c r="N121" s="129">
        <f>ROUND(L121*K121,3)</f>
        <v>0</v>
      </c>
      <c r="O121" s="129"/>
      <c r="P121" s="129"/>
      <c r="Q121" s="129"/>
      <c r="R121" s="93"/>
      <c r="T121" s="94" t="s">
        <v>1</v>
      </c>
      <c r="U121" s="27" t="s">
        <v>25</v>
      </c>
      <c r="V121" s="95">
        <v>3.633</v>
      </c>
      <c r="W121" s="95">
        <f>V121*K121</f>
        <v>43.596000000000004</v>
      </c>
      <c r="X121" s="95">
        <v>0.41424</v>
      </c>
      <c r="Y121" s="95">
        <f>X121*K121</f>
        <v>4.9708800000000002</v>
      </c>
      <c r="Z121" s="95">
        <v>0</v>
      </c>
      <c r="AA121" s="96">
        <f>Z121*K121</f>
        <v>0</v>
      </c>
      <c r="AR121" s="10" t="s">
        <v>84</v>
      </c>
      <c r="AT121" s="10" t="s">
        <v>80</v>
      </c>
      <c r="AU121" s="10" t="s">
        <v>85</v>
      </c>
      <c r="AY121" s="10" t="s">
        <v>78</v>
      </c>
      <c r="BE121" s="97">
        <f>IF(U121="základná",N121,0)</f>
        <v>0</v>
      </c>
      <c r="BF121" s="97">
        <f>IF(U121="znížená",N121,0)</f>
        <v>0</v>
      </c>
      <c r="BG121" s="97">
        <f>IF(U121="zákl. prenesená",N121,0)</f>
        <v>0</v>
      </c>
      <c r="BH121" s="97">
        <f>IF(U121="zníž. prenesená",N121,0)</f>
        <v>0</v>
      </c>
      <c r="BI121" s="97">
        <f>IF(U121="nulová",N121,0)</f>
        <v>0</v>
      </c>
      <c r="BJ121" s="10" t="s">
        <v>85</v>
      </c>
      <c r="BK121" s="98">
        <f>ROUND(L121*K121,3)</f>
        <v>0</v>
      </c>
      <c r="BL121" s="10" t="s">
        <v>84</v>
      </c>
      <c r="BM121" s="10" t="s">
        <v>97</v>
      </c>
    </row>
    <row r="122" spans="2:65" s="5" customFormat="1" ht="29.85" customHeight="1" x14ac:dyDescent="0.3">
      <c r="B122" s="77"/>
      <c r="C122" s="78"/>
      <c r="D122" s="87" t="s">
        <v>61</v>
      </c>
      <c r="E122" s="87"/>
      <c r="F122" s="87"/>
      <c r="G122" s="87"/>
      <c r="H122" s="87"/>
      <c r="I122" s="87"/>
      <c r="J122" s="87"/>
      <c r="K122" s="87"/>
      <c r="L122" s="87"/>
      <c r="M122" s="87"/>
      <c r="N122" s="139">
        <f>BK122</f>
        <v>0</v>
      </c>
      <c r="O122" s="140"/>
      <c r="P122" s="140"/>
      <c r="Q122" s="140"/>
      <c r="R122" s="80"/>
      <c r="T122" s="81"/>
      <c r="U122" s="78"/>
      <c r="V122" s="78"/>
      <c r="W122" s="82">
        <f>SUM(W123:W134)</f>
        <v>159.88307999999998</v>
      </c>
      <c r="X122" s="78"/>
      <c r="Y122" s="82">
        <f>SUM(Y123:Y134)</f>
        <v>1600.43416</v>
      </c>
      <c r="Z122" s="78"/>
      <c r="AA122" s="83">
        <f>SUM(AA123:AA134)</f>
        <v>0</v>
      </c>
      <c r="AR122" s="84" t="s">
        <v>42</v>
      </c>
      <c r="AT122" s="85" t="s">
        <v>39</v>
      </c>
      <c r="AU122" s="85" t="s">
        <v>42</v>
      </c>
      <c r="AY122" s="84" t="s">
        <v>78</v>
      </c>
      <c r="BK122" s="86">
        <f>SUM(BK123:BK134)</f>
        <v>0</v>
      </c>
    </row>
    <row r="123" spans="2:65" s="1" customFormat="1" ht="31.5" customHeight="1" x14ac:dyDescent="0.3">
      <c r="B123" s="88"/>
      <c r="C123" s="89" t="s">
        <v>84</v>
      </c>
      <c r="D123" s="89" t="s">
        <v>80</v>
      </c>
      <c r="E123" s="90" t="s">
        <v>98</v>
      </c>
      <c r="F123" s="128" t="s">
        <v>99</v>
      </c>
      <c r="G123" s="128"/>
      <c r="H123" s="128"/>
      <c r="I123" s="128"/>
      <c r="J123" s="91" t="s">
        <v>96</v>
      </c>
      <c r="K123" s="92">
        <v>5</v>
      </c>
      <c r="L123" s="129"/>
      <c r="M123" s="129"/>
      <c r="N123" s="129">
        <f t="shared" ref="N123:N134" si="0">ROUND(L123*K123,3)</f>
        <v>0</v>
      </c>
      <c r="O123" s="129"/>
      <c r="P123" s="129"/>
      <c r="Q123" s="129"/>
      <c r="R123" s="93"/>
      <c r="T123" s="94" t="s">
        <v>1</v>
      </c>
      <c r="U123" s="27" t="s">
        <v>25</v>
      </c>
      <c r="V123" s="95">
        <v>0.11600000000000001</v>
      </c>
      <c r="W123" s="95">
        <f t="shared" ref="W123:W134" si="1">V123*K123</f>
        <v>0.58000000000000007</v>
      </c>
      <c r="X123" s="95">
        <v>0</v>
      </c>
      <c r="Y123" s="95">
        <f t="shared" ref="Y123:Y134" si="2">X123*K123</f>
        <v>0</v>
      </c>
      <c r="Z123" s="95">
        <v>0</v>
      </c>
      <c r="AA123" s="96">
        <f t="shared" ref="AA123:AA134" si="3">Z123*K123</f>
        <v>0</v>
      </c>
      <c r="AR123" s="10" t="s">
        <v>84</v>
      </c>
      <c r="AT123" s="10" t="s">
        <v>80</v>
      </c>
      <c r="AU123" s="10" t="s">
        <v>85</v>
      </c>
      <c r="AY123" s="10" t="s">
        <v>78</v>
      </c>
      <c r="BE123" s="97">
        <f t="shared" ref="BE123:BE134" si="4">IF(U123="základná",N123,0)</f>
        <v>0</v>
      </c>
      <c r="BF123" s="97">
        <f t="shared" ref="BF123:BF134" si="5">IF(U123="znížená",N123,0)</f>
        <v>0</v>
      </c>
      <c r="BG123" s="97">
        <f t="shared" ref="BG123:BG134" si="6">IF(U123="zákl. prenesená",N123,0)</f>
        <v>0</v>
      </c>
      <c r="BH123" s="97">
        <f t="shared" ref="BH123:BH134" si="7">IF(U123="zníž. prenesená",N123,0)</f>
        <v>0</v>
      </c>
      <c r="BI123" s="97">
        <f t="shared" ref="BI123:BI134" si="8">IF(U123="nulová",N123,0)</f>
        <v>0</v>
      </c>
      <c r="BJ123" s="10" t="s">
        <v>85</v>
      </c>
      <c r="BK123" s="98">
        <f t="shared" ref="BK123:BK134" si="9">ROUND(L123*K123,3)</f>
        <v>0</v>
      </c>
      <c r="BL123" s="10" t="s">
        <v>84</v>
      </c>
      <c r="BM123" s="10" t="s">
        <v>100</v>
      </c>
    </row>
    <row r="124" spans="2:65" s="1" customFormat="1" ht="31.5" customHeight="1" x14ac:dyDescent="0.3">
      <c r="B124" s="88"/>
      <c r="C124" s="89" t="s">
        <v>101</v>
      </c>
      <c r="D124" s="89" t="s">
        <v>80</v>
      </c>
      <c r="E124" s="90" t="s">
        <v>102</v>
      </c>
      <c r="F124" s="128" t="s">
        <v>103</v>
      </c>
      <c r="G124" s="128"/>
      <c r="H124" s="128"/>
      <c r="I124" s="128"/>
      <c r="J124" s="91" t="s">
        <v>96</v>
      </c>
      <c r="K124" s="92">
        <v>5</v>
      </c>
      <c r="L124" s="129"/>
      <c r="M124" s="129"/>
      <c r="N124" s="129">
        <f t="shared" si="0"/>
        <v>0</v>
      </c>
      <c r="O124" s="129"/>
      <c r="P124" s="129"/>
      <c r="Q124" s="129"/>
      <c r="R124" s="93"/>
      <c r="T124" s="94" t="s">
        <v>1</v>
      </c>
      <c r="U124" s="27" t="s">
        <v>25</v>
      </c>
      <c r="V124" s="95">
        <v>8.3000000000000004E-2</v>
      </c>
      <c r="W124" s="95">
        <f t="shared" si="1"/>
        <v>0.41500000000000004</v>
      </c>
      <c r="X124" s="95">
        <v>0</v>
      </c>
      <c r="Y124" s="95">
        <f t="shared" si="2"/>
        <v>0</v>
      </c>
      <c r="Z124" s="95">
        <v>0</v>
      </c>
      <c r="AA124" s="96">
        <f t="shared" si="3"/>
        <v>0</v>
      </c>
      <c r="AR124" s="10" t="s">
        <v>84</v>
      </c>
      <c r="AT124" s="10" t="s">
        <v>80</v>
      </c>
      <c r="AU124" s="10" t="s">
        <v>85</v>
      </c>
      <c r="AY124" s="10" t="s">
        <v>78</v>
      </c>
      <c r="BE124" s="97">
        <f t="shared" si="4"/>
        <v>0</v>
      </c>
      <c r="BF124" s="97">
        <f t="shared" si="5"/>
        <v>0</v>
      </c>
      <c r="BG124" s="97">
        <f t="shared" si="6"/>
        <v>0</v>
      </c>
      <c r="BH124" s="97">
        <f t="shared" si="7"/>
        <v>0</v>
      </c>
      <c r="BI124" s="97">
        <f t="shared" si="8"/>
        <v>0</v>
      </c>
      <c r="BJ124" s="10" t="s">
        <v>85</v>
      </c>
      <c r="BK124" s="98">
        <f t="shared" si="9"/>
        <v>0</v>
      </c>
      <c r="BL124" s="10" t="s">
        <v>84</v>
      </c>
      <c r="BM124" s="10" t="s">
        <v>104</v>
      </c>
    </row>
    <row r="125" spans="2:65" s="1" customFormat="1" ht="31.5" customHeight="1" x14ac:dyDescent="0.3">
      <c r="B125" s="88"/>
      <c r="C125" s="89" t="s">
        <v>105</v>
      </c>
      <c r="D125" s="89" t="s">
        <v>80</v>
      </c>
      <c r="E125" s="90" t="s">
        <v>106</v>
      </c>
      <c r="F125" s="128" t="s">
        <v>107</v>
      </c>
      <c r="G125" s="128"/>
      <c r="H125" s="128"/>
      <c r="I125" s="128"/>
      <c r="J125" s="91" t="s">
        <v>96</v>
      </c>
      <c r="K125" s="92">
        <v>5</v>
      </c>
      <c r="L125" s="129"/>
      <c r="M125" s="129"/>
      <c r="N125" s="129">
        <f t="shared" si="0"/>
        <v>0</v>
      </c>
      <c r="O125" s="129"/>
      <c r="P125" s="129"/>
      <c r="Q125" s="129"/>
      <c r="R125" s="93"/>
      <c r="T125" s="94" t="s">
        <v>1</v>
      </c>
      <c r="U125" s="27" t="s">
        <v>25</v>
      </c>
      <c r="V125" s="95">
        <v>6.6000000000000003E-2</v>
      </c>
      <c r="W125" s="95">
        <f t="shared" si="1"/>
        <v>0.33</v>
      </c>
      <c r="X125" s="95">
        <v>0</v>
      </c>
      <c r="Y125" s="95">
        <f t="shared" si="2"/>
        <v>0</v>
      </c>
      <c r="Z125" s="95">
        <v>0</v>
      </c>
      <c r="AA125" s="96">
        <f t="shared" si="3"/>
        <v>0</v>
      </c>
      <c r="AR125" s="10" t="s">
        <v>84</v>
      </c>
      <c r="AT125" s="10" t="s">
        <v>80</v>
      </c>
      <c r="AU125" s="10" t="s">
        <v>85</v>
      </c>
      <c r="AY125" s="10" t="s">
        <v>78</v>
      </c>
      <c r="BE125" s="97">
        <f t="shared" si="4"/>
        <v>0</v>
      </c>
      <c r="BF125" s="97">
        <f t="shared" si="5"/>
        <v>0</v>
      </c>
      <c r="BG125" s="97">
        <f t="shared" si="6"/>
        <v>0</v>
      </c>
      <c r="BH125" s="97">
        <f t="shared" si="7"/>
        <v>0</v>
      </c>
      <c r="BI125" s="97">
        <f t="shared" si="8"/>
        <v>0</v>
      </c>
      <c r="BJ125" s="10" t="s">
        <v>85</v>
      </c>
      <c r="BK125" s="98">
        <f t="shared" si="9"/>
        <v>0</v>
      </c>
      <c r="BL125" s="10" t="s">
        <v>84</v>
      </c>
      <c r="BM125" s="10" t="s">
        <v>108</v>
      </c>
    </row>
    <row r="126" spans="2:65" s="1" customFormat="1" ht="31.5" customHeight="1" x14ac:dyDescent="0.3">
      <c r="B126" s="88"/>
      <c r="C126" s="89" t="s">
        <v>109</v>
      </c>
      <c r="D126" s="89" t="s">
        <v>80</v>
      </c>
      <c r="E126" s="90" t="s">
        <v>110</v>
      </c>
      <c r="F126" s="128" t="s">
        <v>111</v>
      </c>
      <c r="G126" s="128"/>
      <c r="H126" s="128"/>
      <c r="I126" s="128"/>
      <c r="J126" s="91" t="s">
        <v>96</v>
      </c>
      <c r="K126" s="92">
        <v>10</v>
      </c>
      <c r="L126" s="129"/>
      <c r="M126" s="129"/>
      <c r="N126" s="129">
        <f t="shared" si="0"/>
        <v>0</v>
      </c>
      <c r="O126" s="129"/>
      <c r="P126" s="129"/>
      <c r="Q126" s="129"/>
      <c r="R126" s="93"/>
      <c r="T126" s="94" t="s">
        <v>1</v>
      </c>
      <c r="U126" s="27" t="s">
        <v>25</v>
      </c>
      <c r="V126" s="95">
        <v>0.15</v>
      </c>
      <c r="W126" s="95">
        <f t="shared" si="1"/>
        <v>1.5</v>
      </c>
      <c r="X126" s="95">
        <v>0</v>
      </c>
      <c r="Y126" s="95">
        <f t="shared" si="2"/>
        <v>0</v>
      </c>
      <c r="Z126" s="95">
        <v>0</v>
      </c>
      <c r="AA126" s="96">
        <f t="shared" si="3"/>
        <v>0</v>
      </c>
      <c r="AR126" s="10" t="s">
        <v>84</v>
      </c>
      <c r="AT126" s="10" t="s">
        <v>80</v>
      </c>
      <c r="AU126" s="10" t="s">
        <v>85</v>
      </c>
      <c r="AY126" s="10" t="s">
        <v>78</v>
      </c>
      <c r="BE126" s="97">
        <f t="shared" si="4"/>
        <v>0</v>
      </c>
      <c r="BF126" s="97">
        <f t="shared" si="5"/>
        <v>0</v>
      </c>
      <c r="BG126" s="97">
        <f t="shared" si="6"/>
        <v>0</v>
      </c>
      <c r="BH126" s="97">
        <f t="shared" si="7"/>
        <v>0</v>
      </c>
      <c r="BI126" s="97">
        <f t="shared" si="8"/>
        <v>0</v>
      </c>
      <c r="BJ126" s="10" t="s">
        <v>85</v>
      </c>
      <c r="BK126" s="98">
        <f t="shared" si="9"/>
        <v>0</v>
      </c>
      <c r="BL126" s="10" t="s">
        <v>84</v>
      </c>
      <c r="BM126" s="10" t="s">
        <v>112</v>
      </c>
    </row>
    <row r="127" spans="2:65" s="1" customFormat="1" ht="22.5" hidden="1" customHeight="1" x14ac:dyDescent="0.3">
      <c r="B127" s="88"/>
      <c r="C127" s="89" t="s">
        <v>113</v>
      </c>
      <c r="D127" s="89" t="s">
        <v>80</v>
      </c>
      <c r="E127" s="90" t="s">
        <v>114</v>
      </c>
      <c r="F127" s="128" t="s">
        <v>115</v>
      </c>
      <c r="G127" s="128"/>
      <c r="H127" s="128"/>
      <c r="I127" s="128"/>
      <c r="J127" s="91" t="s">
        <v>96</v>
      </c>
      <c r="K127" s="92">
        <v>0</v>
      </c>
      <c r="L127" s="129"/>
      <c r="M127" s="129"/>
      <c r="N127" s="129">
        <f t="shared" si="0"/>
        <v>0</v>
      </c>
      <c r="O127" s="129"/>
      <c r="P127" s="129"/>
      <c r="Q127" s="129"/>
      <c r="R127" s="93"/>
      <c r="T127" s="94" t="s">
        <v>1</v>
      </c>
      <c r="U127" s="27" t="s">
        <v>25</v>
      </c>
      <c r="V127" s="95">
        <v>0.17399999999999999</v>
      </c>
      <c r="W127" s="95">
        <f t="shared" si="1"/>
        <v>0</v>
      </c>
      <c r="X127" s="95">
        <v>0</v>
      </c>
      <c r="Y127" s="95">
        <f t="shared" si="2"/>
        <v>0</v>
      </c>
      <c r="Z127" s="95">
        <v>0</v>
      </c>
      <c r="AA127" s="96">
        <f t="shared" si="3"/>
        <v>0</v>
      </c>
      <c r="AR127" s="10" t="s">
        <v>84</v>
      </c>
      <c r="AT127" s="10" t="s">
        <v>80</v>
      </c>
      <c r="AU127" s="10" t="s">
        <v>85</v>
      </c>
      <c r="AY127" s="10" t="s">
        <v>78</v>
      </c>
      <c r="BE127" s="97">
        <f t="shared" si="4"/>
        <v>0</v>
      </c>
      <c r="BF127" s="97">
        <f t="shared" si="5"/>
        <v>0</v>
      </c>
      <c r="BG127" s="97">
        <f t="shared" si="6"/>
        <v>0</v>
      </c>
      <c r="BH127" s="97">
        <f t="shared" si="7"/>
        <v>0</v>
      </c>
      <c r="BI127" s="97">
        <f t="shared" si="8"/>
        <v>0</v>
      </c>
      <c r="BJ127" s="10" t="s">
        <v>85</v>
      </c>
      <c r="BK127" s="98">
        <f t="shared" si="9"/>
        <v>0</v>
      </c>
      <c r="BL127" s="10" t="s">
        <v>84</v>
      </c>
      <c r="BM127" s="10" t="s">
        <v>116</v>
      </c>
    </row>
    <row r="128" spans="2:65" s="1" customFormat="1" ht="31.5" customHeight="1" x14ac:dyDescent="0.3">
      <c r="B128" s="88"/>
      <c r="C128" s="89" t="s">
        <v>117</v>
      </c>
      <c r="D128" s="89" t="s">
        <v>80</v>
      </c>
      <c r="E128" s="90" t="s">
        <v>118</v>
      </c>
      <c r="F128" s="128" t="s">
        <v>119</v>
      </c>
      <c r="G128" s="128"/>
      <c r="H128" s="128"/>
      <c r="I128" s="128"/>
      <c r="J128" s="91" t="s">
        <v>83</v>
      </c>
      <c r="K128" s="92">
        <v>1206</v>
      </c>
      <c r="L128" s="129"/>
      <c r="M128" s="129"/>
      <c r="N128" s="129">
        <f t="shared" si="0"/>
        <v>0</v>
      </c>
      <c r="O128" s="129"/>
      <c r="P128" s="129"/>
      <c r="Q128" s="129"/>
      <c r="R128" s="93"/>
      <c r="T128" s="94" t="s">
        <v>1</v>
      </c>
      <c r="U128" s="27" t="s">
        <v>25</v>
      </c>
      <c r="V128" s="95">
        <v>0.11</v>
      </c>
      <c r="W128" s="95">
        <f t="shared" si="1"/>
        <v>132.66</v>
      </c>
      <c r="X128" s="95">
        <v>3.6000000000000002E-4</v>
      </c>
      <c r="Y128" s="95">
        <f t="shared" si="2"/>
        <v>0.43416000000000005</v>
      </c>
      <c r="Z128" s="95">
        <v>0</v>
      </c>
      <c r="AA128" s="96">
        <f t="shared" si="3"/>
        <v>0</v>
      </c>
      <c r="AR128" s="10" t="s">
        <v>84</v>
      </c>
      <c r="AT128" s="10" t="s">
        <v>80</v>
      </c>
      <c r="AU128" s="10" t="s">
        <v>85</v>
      </c>
      <c r="AY128" s="10" t="s">
        <v>78</v>
      </c>
      <c r="BE128" s="97">
        <f t="shared" si="4"/>
        <v>0</v>
      </c>
      <c r="BF128" s="97">
        <f t="shared" si="5"/>
        <v>0</v>
      </c>
      <c r="BG128" s="97">
        <f t="shared" si="6"/>
        <v>0</v>
      </c>
      <c r="BH128" s="97">
        <f t="shared" si="7"/>
        <v>0</v>
      </c>
      <c r="BI128" s="97">
        <f t="shared" si="8"/>
        <v>0</v>
      </c>
      <c r="BJ128" s="10" t="s">
        <v>85</v>
      </c>
      <c r="BK128" s="98">
        <f t="shared" si="9"/>
        <v>0</v>
      </c>
      <c r="BL128" s="10" t="s">
        <v>84</v>
      </c>
      <c r="BM128" s="10" t="s">
        <v>120</v>
      </c>
    </row>
    <row r="129" spans="2:65" s="1" customFormat="1" ht="31.5" customHeight="1" x14ac:dyDescent="0.3">
      <c r="B129" s="88"/>
      <c r="C129" s="89" t="s">
        <v>121</v>
      </c>
      <c r="D129" s="89" t="s">
        <v>80</v>
      </c>
      <c r="E129" s="90" t="s">
        <v>122</v>
      </c>
      <c r="F129" s="128" t="s">
        <v>123</v>
      </c>
      <c r="G129" s="128"/>
      <c r="H129" s="128"/>
      <c r="I129" s="128"/>
      <c r="J129" s="91" t="s">
        <v>124</v>
      </c>
      <c r="K129" s="92">
        <v>20</v>
      </c>
      <c r="L129" s="129"/>
      <c r="M129" s="129"/>
      <c r="N129" s="129">
        <f t="shared" si="0"/>
        <v>0</v>
      </c>
      <c r="O129" s="129"/>
      <c r="P129" s="129"/>
      <c r="Q129" s="129"/>
      <c r="R129" s="93"/>
      <c r="T129" s="94" t="s">
        <v>1</v>
      </c>
      <c r="U129" s="27" t="s">
        <v>25</v>
      </c>
      <c r="V129" s="95">
        <v>0.185</v>
      </c>
      <c r="W129" s="95">
        <f t="shared" si="1"/>
        <v>3.7</v>
      </c>
      <c r="X129" s="95">
        <v>0</v>
      </c>
      <c r="Y129" s="95">
        <f t="shared" si="2"/>
        <v>0</v>
      </c>
      <c r="Z129" s="95">
        <v>0</v>
      </c>
      <c r="AA129" s="96">
        <f t="shared" si="3"/>
        <v>0</v>
      </c>
      <c r="AR129" s="10" t="s">
        <v>84</v>
      </c>
      <c r="AT129" s="10" t="s">
        <v>80</v>
      </c>
      <c r="AU129" s="10" t="s">
        <v>85</v>
      </c>
      <c r="AY129" s="10" t="s">
        <v>78</v>
      </c>
      <c r="BE129" s="97">
        <f t="shared" si="4"/>
        <v>0</v>
      </c>
      <c r="BF129" s="97">
        <f t="shared" si="5"/>
        <v>0</v>
      </c>
      <c r="BG129" s="97">
        <f t="shared" si="6"/>
        <v>0</v>
      </c>
      <c r="BH129" s="97">
        <f t="shared" si="7"/>
        <v>0</v>
      </c>
      <c r="BI129" s="97">
        <f t="shared" si="8"/>
        <v>0</v>
      </c>
      <c r="BJ129" s="10" t="s">
        <v>85</v>
      </c>
      <c r="BK129" s="98">
        <f t="shared" si="9"/>
        <v>0</v>
      </c>
      <c r="BL129" s="10" t="s">
        <v>84</v>
      </c>
      <c r="BM129" s="10" t="s">
        <v>125</v>
      </c>
    </row>
    <row r="130" spans="2:65" s="1" customFormat="1" ht="31.5" customHeight="1" x14ac:dyDescent="0.3">
      <c r="B130" s="88"/>
      <c r="C130" s="89" t="s">
        <v>126</v>
      </c>
      <c r="D130" s="89" t="s">
        <v>80</v>
      </c>
      <c r="E130" s="90" t="s">
        <v>127</v>
      </c>
      <c r="F130" s="128" t="s">
        <v>152</v>
      </c>
      <c r="G130" s="128"/>
      <c r="H130" s="128"/>
      <c r="I130" s="128"/>
      <c r="J130" s="91" t="s">
        <v>83</v>
      </c>
      <c r="K130" s="92">
        <v>2480</v>
      </c>
      <c r="L130" s="129"/>
      <c r="M130" s="129"/>
      <c r="N130" s="129">
        <f t="shared" si="0"/>
        <v>0</v>
      </c>
      <c r="O130" s="129"/>
      <c r="P130" s="129"/>
      <c r="Q130" s="129"/>
      <c r="R130" s="93"/>
      <c r="T130" s="94" t="s">
        <v>1</v>
      </c>
      <c r="U130" s="27" t="s">
        <v>25</v>
      </c>
      <c r="V130" s="95">
        <v>4.3E-3</v>
      </c>
      <c r="W130" s="95">
        <f t="shared" si="1"/>
        <v>10.664</v>
      </c>
      <c r="X130" s="95">
        <v>0</v>
      </c>
      <c r="Y130" s="95">
        <f t="shared" si="2"/>
        <v>0</v>
      </c>
      <c r="Z130" s="95">
        <v>0</v>
      </c>
      <c r="AA130" s="96">
        <f t="shared" si="3"/>
        <v>0</v>
      </c>
      <c r="AR130" s="10" t="s">
        <v>84</v>
      </c>
      <c r="AT130" s="10" t="s">
        <v>80</v>
      </c>
      <c r="AU130" s="10" t="s">
        <v>85</v>
      </c>
      <c r="AY130" s="10" t="s">
        <v>78</v>
      </c>
      <c r="BE130" s="97">
        <f t="shared" si="4"/>
        <v>0</v>
      </c>
      <c r="BF130" s="97">
        <f t="shared" si="5"/>
        <v>0</v>
      </c>
      <c r="BG130" s="97">
        <f t="shared" si="6"/>
        <v>0</v>
      </c>
      <c r="BH130" s="97">
        <f t="shared" si="7"/>
        <v>0</v>
      </c>
      <c r="BI130" s="97">
        <f t="shared" si="8"/>
        <v>0</v>
      </c>
      <c r="BJ130" s="10" t="s">
        <v>85</v>
      </c>
      <c r="BK130" s="98">
        <f t="shared" si="9"/>
        <v>0</v>
      </c>
      <c r="BL130" s="10" t="s">
        <v>84</v>
      </c>
      <c r="BM130" s="10" t="s">
        <v>128</v>
      </c>
    </row>
    <row r="131" spans="2:65" s="1" customFormat="1" ht="22.5" customHeight="1" x14ac:dyDescent="0.3">
      <c r="B131" s="88"/>
      <c r="C131" s="143" t="s">
        <v>129</v>
      </c>
      <c r="D131" s="143" t="s">
        <v>130</v>
      </c>
      <c r="E131" s="144" t="s">
        <v>131</v>
      </c>
      <c r="F131" s="145" t="s">
        <v>132</v>
      </c>
      <c r="G131" s="145"/>
      <c r="H131" s="145"/>
      <c r="I131" s="145"/>
      <c r="J131" s="146" t="s">
        <v>133</v>
      </c>
      <c r="K131" s="147">
        <v>1600</v>
      </c>
      <c r="L131" s="148"/>
      <c r="M131" s="148"/>
      <c r="N131" s="148">
        <f t="shared" si="0"/>
        <v>0</v>
      </c>
      <c r="O131" s="149"/>
      <c r="P131" s="149"/>
      <c r="Q131" s="149"/>
      <c r="R131" s="93"/>
      <c r="T131" s="94" t="s">
        <v>1</v>
      </c>
      <c r="U131" s="27" t="s">
        <v>25</v>
      </c>
      <c r="V131" s="95">
        <v>0</v>
      </c>
      <c r="W131" s="95">
        <f t="shared" si="1"/>
        <v>0</v>
      </c>
      <c r="X131" s="95">
        <v>1</v>
      </c>
      <c r="Y131" s="95">
        <f t="shared" si="2"/>
        <v>1600</v>
      </c>
      <c r="Z131" s="95">
        <v>0</v>
      </c>
      <c r="AA131" s="96">
        <f t="shared" si="3"/>
        <v>0</v>
      </c>
      <c r="AR131" s="10" t="s">
        <v>113</v>
      </c>
      <c r="AT131" s="10" t="s">
        <v>130</v>
      </c>
      <c r="AU131" s="10" t="s">
        <v>85</v>
      </c>
      <c r="AY131" s="10" t="s">
        <v>78</v>
      </c>
      <c r="BE131" s="97">
        <f t="shared" si="4"/>
        <v>0</v>
      </c>
      <c r="BF131" s="97">
        <f t="shared" si="5"/>
        <v>0</v>
      </c>
      <c r="BG131" s="97">
        <f t="shared" si="6"/>
        <v>0</v>
      </c>
      <c r="BH131" s="97">
        <f t="shared" si="7"/>
        <v>0</v>
      </c>
      <c r="BI131" s="97">
        <f t="shared" si="8"/>
        <v>0</v>
      </c>
      <c r="BJ131" s="10" t="s">
        <v>85</v>
      </c>
      <c r="BK131" s="98">
        <f t="shared" si="9"/>
        <v>0</v>
      </c>
      <c r="BL131" s="10" t="s">
        <v>84</v>
      </c>
      <c r="BM131" s="10" t="s">
        <v>134</v>
      </c>
    </row>
    <row r="132" spans="2:65" s="1" customFormat="1" ht="44.25" customHeight="1" x14ac:dyDescent="0.3">
      <c r="B132" s="88"/>
      <c r="C132" s="89" t="s">
        <v>135</v>
      </c>
      <c r="D132" s="89" t="s">
        <v>80</v>
      </c>
      <c r="E132" s="90" t="s">
        <v>136</v>
      </c>
      <c r="F132" s="128" t="s">
        <v>137</v>
      </c>
      <c r="G132" s="128"/>
      <c r="H132" s="128"/>
      <c r="I132" s="128"/>
      <c r="J132" s="91" t="s">
        <v>83</v>
      </c>
      <c r="K132" s="92">
        <v>2480</v>
      </c>
      <c r="L132" s="129"/>
      <c r="M132" s="129"/>
      <c r="N132" s="129">
        <f t="shared" si="0"/>
        <v>0</v>
      </c>
      <c r="O132" s="129"/>
      <c r="P132" s="129"/>
      <c r="Q132" s="129"/>
      <c r="R132" s="93"/>
      <c r="T132" s="94" t="s">
        <v>1</v>
      </c>
      <c r="U132" s="27" t="s">
        <v>25</v>
      </c>
      <c r="V132" s="95">
        <v>2E-3</v>
      </c>
      <c r="W132" s="95">
        <f t="shared" si="1"/>
        <v>4.96</v>
      </c>
      <c r="X132" s="95">
        <v>0</v>
      </c>
      <c r="Y132" s="95">
        <f t="shared" si="2"/>
        <v>0</v>
      </c>
      <c r="Z132" s="95">
        <v>0</v>
      </c>
      <c r="AA132" s="96">
        <f t="shared" si="3"/>
        <v>0</v>
      </c>
      <c r="AR132" s="10" t="s">
        <v>84</v>
      </c>
      <c r="AT132" s="10" t="s">
        <v>80</v>
      </c>
      <c r="AU132" s="10" t="s">
        <v>85</v>
      </c>
      <c r="AY132" s="10" t="s">
        <v>78</v>
      </c>
      <c r="BE132" s="97">
        <f t="shared" si="4"/>
        <v>0</v>
      </c>
      <c r="BF132" s="97">
        <f t="shared" si="5"/>
        <v>0</v>
      </c>
      <c r="BG132" s="97">
        <f t="shared" si="6"/>
        <v>0</v>
      </c>
      <c r="BH132" s="97">
        <f t="shared" si="7"/>
        <v>0</v>
      </c>
      <c r="BI132" s="97">
        <f t="shared" si="8"/>
        <v>0</v>
      </c>
      <c r="BJ132" s="10" t="s">
        <v>85</v>
      </c>
      <c r="BK132" s="98">
        <f t="shared" si="9"/>
        <v>0</v>
      </c>
      <c r="BL132" s="10" t="s">
        <v>84</v>
      </c>
      <c r="BM132" s="10" t="s">
        <v>138</v>
      </c>
    </row>
    <row r="133" spans="2:65" s="1" customFormat="1" ht="22.5" hidden="1" customHeight="1" x14ac:dyDescent="0.3">
      <c r="B133" s="88"/>
      <c r="C133" s="89" t="s">
        <v>139</v>
      </c>
      <c r="D133" s="89" t="s">
        <v>80</v>
      </c>
      <c r="E133" s="90" t="s">
        <v>140</v>
      </c>
      <c r="F133" s="128" t="s">
        <v>141</v>
      </c>
      <c r="G133" s="128"/>
      <c r="H133" s="128"/>
      <c r="I133" s="128"/>
      <c r="J133" s="91" t="s">
        <v>96</v>
      </c>
      <c r="K133" s="92">
        <v>0</v>
      </c>
      <c r="L133" s="129"/>
      <c r="M133" s="129"/>
      <c r="N133" s="129">
        <f t="shared" si="0"/>
        <v>0</v>
      </c>
      <c r="O133" s="129"/>
      <c r="P133" s="129"/>
      <c r="Q133" s="129"/>
      <c r="R133" s="93"/>
      <c r="T133" s="94" t="s">
        <v>1</v>
      </c>
      <c r="U133" s="27" t="s">
        <v>25</v>
      </c>
      <c r="V133" s="95">
        <v>0.26700000000000002</v>
      </c>
      <c r="W133" s="95">
        <f t="shared" si="1"/>
        <v>0</v>
      </c>
      <c r="X133" s="95">
        <v>0</v>
      </c>
      <c r="Y133" s="95">
        <f t="shared" si="2"/>
        <v>0</v>
      </c>
      <c r="Z133" s="95">
        <v>5.0000000000000001E-3</v>
      </c>
      <c r="AA133" s="96">
        <f t="shared" si="3"/>
        <v>0</v>
      </c>
      <c r="AR133" s="10" t="s">
        <v>84</v>
      </c>
      <c r="AT133" s="10" t="s">
        <v>80</v>
      </c>
      <c r="AU133" s="10" t="s">
        <v>85</v>
      </c>
      <c r="AY133" s="10" t="s">
        <v>78</v>
      </c>
      <c r="BE133" s="97">
        <f t="shared" si="4"/>
        <v>0</v>
      </c>
      <c r="BF133" s="97">
        <f t="shared" si="5"/>
        <v>0</v>
      </c>
      <c r="BG133" s="97">
        <f t="shared" si="6"/>
        <v>0</v>
      </c>
      <c r="BH133" s="97">
        <f t="shared" si="7"/>
        <v>0</v>
      </c>
      <c r="BI133" s="97">
        <f t="shared" si="8"/>
        <v>0</v>
      </c>
      <c r="BJ133" s="10" t="s">
        <v>85</v>
      </c>
      <c r="BK133" s="98">
        <f t="shared" si="9"/>
        <v>0</v>
      </c>
      <c r="BL133" s="10" t="s">
        <v>84</v>
      </c>
      <c r="BM133" s="10" t="s">
        <v>142</v>
      </c>
    </row>
    <row r="134" spans="2:65" s="1" customFormat="1" ht="31.5" customHeight="1" x14ac:dyDescent="0.3">
      <c r="B134" s="88"/>
      <c r="C134" s="89" t="s">
        <v>143</v>
      </c>
      <c r="D134" s="89" t="s">
        <v>80</v>
      </c>
      <c r="E134" s="90" t="s">
        <v>144</v>
      </c>
      <c r="F134" s="128" t="s">
        <v>145</v>
      </c>
      <c r="G134" s="128"/>
      <c r="H134" s="128"/>
      <c r="I134" s="128"/>
      <c r="J134" s="91" t="s">
        <v>146</v>
      </c>
      <c r="K134" s="92">
        <v>163.68</v>
      </c>
      <c r="L134" s="129"/>
      <c r="M134" s="129"/>
      <c r="N134" s="129">
        <f t="shared" si="0"/>
        <v>0</v>
      </c>
      <c r="O134" s="129"/>
      <c r="P134" s="129"/>
      <c r="Q134" s="129"/>
      <c r="R134" s="93"/>
      <c r="T134" s="94" t="s">
        <v>1</v>
      </c>
      <c r="U134" s="27" t="s">
        <v>25</v>
      </c>
      <c r="V134" s="95">
        <v>3.1E-2</v>
      </c>
      <c r="W134" s="95">
        <f t="shared" si="1"/>
        <v>5.0740800000000004</v>
      </c>
      <c r="X134" s="95">
        <v>0</v>
      </c>
      <c r="Y134" s="95">
        <f t="shared" si="2"/>
        <v>0</v>
      </c>
      <c r="Z134" s="95">
        <v>0</v>
      </c>
      <c r="AA134" s="96">
        <f t="shared" si="3"/>
        <v>0</v>
      </c>
      <c r="AR134" s="10" t="s">
        <v>84</v>
      </c>
      <c r="AT134" s="10" t="s">
        <v>80</v>
      </c>
      <c r="AU134" s="10" t="s">
        <v>85</v>
      </c>
      <c r="AY134" s="10" t="s">
        <v>78</v>
      </c>
      <c r="BE134" s="97">
        <f t="shared" si="4"/>
        <v>0</v>
      </c>
      <c r="BF134" s="97">
        <f t="shared" si="5"/>
        <v>0</v>
      </c>
      <c r="BG134" s="97">
        <f t="shared" si="6"/>
        <v>0</v>
      </c>
      <c r="BH134" s="97">
        <f t="shared" si="7"/>
        <v>0</v>
      </c>
      <c r="BI134" s="97">
        <f t="shared" si="8"/>
        <v>0</v>
      </c>
      <c r="BJ134" s="10" t="s">
        <v>85</v>
      </c>
      <c r="BK134" s="98">
        <f t="shared" si="9"/>
        <v>0</v>
      </c>
      <c r="BL134" s="10" t="s">
        <v>84</v>
      </c>
      <c r="BM134" s="10" t="s">
        <v>147</v>
      </c>
    </row>
    <row r="135" spans="2:65" s="5" customFormat="1" ht="29.85" customHeight="1" x14ac:dyDescent="0.3">
      <c r="B135" s="77"/>
      <c r="C135" s="78"/>
      <c r="D135" s="87" t="s">
        <v>62</v>
      </c>
      <c r="E135" s="87"/>
      <c r="F135" s="87"/>
      <c r="G135" s="87"/>
      <c r="H135" s="87"/>
      <c r="I135" s="87"/>
      <c r="J135" s="87"/>
      <c r="K135" s="87"/>
      <c r="L135" s="87"/>
      <c r="M135" s="87"/>
      <c r="N135" s="139">
        <f>BK135</f>
        <v>0</v>
      </c>
      <c r="O135" s="140"/>
      <c r="P135" s="140"/>
      <c r="Q135" s="140"/>
      <c r="R135" s="80"/>
      <c r="T135" s="81"/>
      <c r="U135" s="78"/>
      <c r="V135" s="78"/>
      <c r="W135" s="82">
        <f>W136</f>
        <v>14.4</v>
      </c>
      <c r="X135" s="78"/>
      <c r="Y135" s="82">
        <f>Y136</f>
        <v>0</v>
      </c>
      <c r="Z135" s="78"/>
      <c r="AA135" s="83">
        <f>AA136</f>
        <v>0</v>
      </c>
      <c r="AR135" s="84" t="s">
        <v>42</v>
      </c>
      <c r="AT135" s="85" t="s">
        <v>39</v>
      </c>
      <c r="AU135" s="85" t="s">
        <v>42</v>
      </c>
      <c r="AY135" s="84" t="s">
        <v>78</v>
      </c>
      <c r="BK135" s="86">
        <f>BK136</f>
        <v>0</v>
      </c>
    </row>
    <row r="136" spans="2:65" s="1" customFormat="1" ht="31.5" customHeight="1" x14ac:dyDescent="0.3">
      <c r="B136" s="88"/>
      <c r="C136" s="89" t="s">
        <v>148</v>
      </c>
      <c r="D136" s="89" t="s">
        <v>80</v>
      </c>
      <c r="E136" s="90" t="s">
        <v>149</v>
      </c>
      <c r="F136" s="128" t="s">
        <v>150</v>
      </c>
      <c r="G136" s="128"/>
      <c r="H136" s="128"/>
      <c r="I136" s="128"/>
      <c r="J136" s="91" t="s">
        <v>146</v>
      </c>
      <c r="K136" s="92">
        <v>360</v>
      </c>
      <c r="L136" s="129"/>
      <c r="M136" s="129"/>
      <c r="N136" s="129">
        <f>ROUND(L136*K136,3)</f>
        <v>0</v>
      </c>
      <c r="O136" s="129"/>
      <c r="P136" s="129"/>
      <c r="Q136" s="129"/>
      <c r="R136" s="93"/>
      <c r="T136" s="94" t="s">
        <v>1</v>
      </c>
      <c r="U136" s="99" t="s">
        <v>25</v>
      </c>
      <c r="V136" s="100">
        <v>0.04</v>
      </c>
      <c r="W136" s="100">
        <f>V136*K136</f>
        <v>14.4</v>
      </c>
      <c r="X136" s="100">
        <v>0</v>
      </c>
      <c r="Y136" s="100">
        <f>X136*K136</f>
        <v>0</v>
      </c>
      <c r="Z136" s="100">
        <v>0</v>
      </c>
      <c r="AA136" s="101">
        <f>Z136*K136</f>
        <v>0</v>
      </c>
      <c r="AR136" s="10" t="s">
        <v>84</v>
      </c>
      <c r="AT136" s="10" t="s">
        <v>80</v>
      </c>
      <c r="AU136" s="10" t="s">
        <v>85</v>
      </c>
      <c r="AY136" s="10" t="s">
        <v>78</v>
      </c>
      <c r="BE136" s="97">
        <f>IF(U136="základná",N136,0)</f>
        <v>0</v>
      </c>
      <c r="BF136" s="97">
        <f>IF(U136="znížená",N136,0)</f>
        <v>0</v>
      </c>
      <c r="BG136" s="97">
        <f>IF(U136="zákl. prenesená",N136,0)</f>
        <v>0</v>
      </c>
      <c r="BH136" s="97">
        <f>IF(U136="zníž. prenesená",N136,0)</f>
        <v>0</v>
      </c>
      <c r="BI136" s="97">
        <f>IF(U136="nulová",N136,0)</f>
        <v>0</v>
      </c>
      <c r="BJ136" s="10" t="s">
        <v>85</v>
      </c>
      <c r="BK136" s="98">
        <f>ROUND(L136*K136,3)</f>
        <v>0</v>
      </c>
      <c r="BL136" s="10" t="s">
        <v>84</v>
      </c>
      <c r="BM136" s="10" t="s">
        <v>151</v>
      </c>
    </row>
    <row r="137" spans="2:65" s="1" customFormat="1" ht="6.95" customHeight="1" x14ac:dyDescent="0.3">
      <c r="B137" s="37"/>
      <c r="C137" s="38"/>
      <c r="D137" s="38"/>
      <c r="E137" s="38"/>
      <c r="F137" s="38"/>
      <c r="G137" s="38"/>
      <c r="H137" s="38"/>
      <c r="I137" s="38"/>
      <c r="J137" s="38"/>
      <c r="K137" s="38"/>
      <c r="L137" s="38"/>
      <c r="M137" s="38"/>
      <c r="N137" s="38"/>
      <c r="O137" s="38"/>
      <c r="P137" s="38"/>
      <c r="Q137" s="38"/>
      <c r="R137" s="39"/>
    </row>
  </sheetData>
  <mergeCells count="111">
    <mergeCell ref="H1:K1"/>
    <mergeCell ref="S2:AC2"/>
    <mergeCell ref="F136:I136"/>
    <mergeCell ref="L136:M136"/>
    <mergeCell ref="N136:Q136"/>
    <mergeCell ref="N113:Q113"/>
    <mergeCell ref="N114:Q114"/>
    <mergeCell ref="N115:Q115"/>
    <mergeCell ref="N118:Q118"/>
    <mergeCell ref="N120:Q120"/>
    <mergeCell ref="N122:Q122"/>
    <mergeCell ref="N135:Q135"/>
    <mergeCell ref="F132:I132"/>
    <mergeCell ref="L132:M132"/>
    <mergeCell ref="N132:Q132"/>
    <mergeCell ref="F133:I133"/>
    <mergeCell ref="L133:M133"/>
    <mergeCell ref="N133:Q133"/>
    <mergeCell ref="F134:I134"/>
    <mergeCell ref="L134:M134"/>
    <mergeCell ref="N134:Q134"/>
    <mergeCell ref="F129:I129"/>
    <mergeCell ref="L129:M129"/>
    <mergeCell ref="N129:Q129"/>
    <mergeCell ref="F130:I130"/>
    <mergeCell ref="L130:M130"/>
    <mergeCell ref="N130:Q130"/>
    <mergeCell ref="F131:I131"/>
    <mergeCell ref="L131:M131"/>
    <mergeCell ref="N131:Q131"/>
    <mergeCell ref="F126:I126"/>
    <mergeCell ref="L126:M126"/>
    <mergeCell ref="N126:Q126"/>
    <mergeCell ref="F127:I127"/>
    <mergeCell ref="L127:M127"/>
    <mergeCell ref="N127:Q127"/>
    <mergeCell ref="F128:I128"/>
    <mergeCell ref="L128:M128"/>
    <mergeCell ref="N128:Q128"/>
    <mergeCell ref="F123:I123"/>
    <mergeCell ref="L123:M123"/>
    <mergeCell ref="N123:Q123"/>
    <mergeCell ref="F124:I124"/>
    <mergeCell ref="L124:M124"/>
    <mergeCell ref="N124:Q124"/>
    <mergeCell ref="F125:I125"/>
    <mergeCell ref="L125:M125"/>
    <mergeCell ref="N125:Q125"/>
    <mergeCell ref="F117:I117"/>
    <mergeCell ref="L117:M117"/>
    <mergeCell ref="N117:Q117"/>
    <mergeCell ref="F119:I119"/>
    <mergeCell ref="L119:M119"/>
    <mergeCell ref="N119:Q119"/>
    <mergeCell ref="F121:I121"/>
    <mergeCell ref="L121:M121"/>
    <mergeCell ref="N121:Q121"/>
    <mergeCell ref="M107:P107"/>
    <mergeCell ref="M109:Q109"/>
    <mergeCell ref="M110:Q110"/>
    <mergeCell ref="F112:I112"/>
    <mergeCell ref="L112:M112"/>
    <mergeCell ref="N112:Q112"/>
    <mergeCell ref="F116:I116"/>
    <mergeCell ref="L116:M116"/>
    <mergeCell ref="N116:Q116"/>
    <mergeCell ref="N89:Q89"/>
    <mergeCell ref="N90:Q90"/>
    <mergeCell ref="N91:Q91"/>
    <mergeCell ref="N92:Q92"/>
    <mergeCell ref="N93:Q93"/>
    <mergeCell ref="N95:Q95"/>
    <mergeCell ref="L97:Q97"/>
    <mergeCell ref="C103:Q103"/>
    <mergeCell ref="F105:P105"/>
    <mergeCell ref="C76:Q76"/>
    <mergeCell ref="F78:P78"/>
    <mergeCell ref="M80:P80"/>
    <mergeCell ref="M82:Q82"/>
    <mergeCell ref="M83:Q83"/>
    <mergeCell ref="C85:G85"/>
    <mergeCell ref="N85:Q85"/>
    <mergeCell ref="N87:Q87"/>
    <mergeCell ref="N88:Q88"/>
    <mergeCell ref="H32:J32"/>
    <mergeCell ref="M32:P32"/>
    <mergeCell ref="H33:J33"/>
    <mergeCell ref="M33:P33"/>
    <mergeCell ref="H34:J34"/>
    <mergeCell ref="M34:P34"/>
    <mergeCell ref="H35:J35"/>
    <mergeCell ref="M35:P35"/>
    <mergeCell ref="L37:P37"/>
    <mergeCell ref="O17:P17"/>
    <mergeCell ref="O19:P19"/>
    <mergeCell ref="O20:P20"/>
    <mergeCell ref="E23:L23"/>
    <mergeCell ref="M26:P26"/>
    <mergeCell ref="M27:P27"/>
    <mergeCell ref="M29:P29"/>
    <mergeCell ref="H31:J31"/>
    <mergeCell ref="M31:P31"/>
    <mergeCell ref="C2:Q2"/>
    <mergeCell ref="C4:Q4"/>
    <mergeCell ref="F6:P6"/>
    <mergeCell ref="O8:P8"/>
    <mergeCell ref="O10:P10"/>
    <mergeCell ref="O11:P11"/>
    <mergeCell ref="O13:P13"/>
    <mergeCell ref="O14:P14"/>
    <mergeCell ref="O16:P16"/>
  </mergeCells>
  <hyperlinks>
    <hyperlink ref="F1:G1" location="C2" display="1) Krycí list rozpočtu"/>
    <hyperlink ref="H1:K1" location="C85" display="2) Rekapitulácia rozpočtu"/>
    <hyperlink ref="L1" location="C112" display="3) Rozpočet"/>
    <hyperlink ref="S1:T1" location="'Rekapitulácia stavby'!C2" display="Rekapitulácia stavby"/>
  </hyperlinks>
  <pageMargins left="0.58333330000000005" right="0.58333330000000005" top="0.5" bottom="0.46666669999999999" header="0" footer="0"/>
  <pageSetup paperSize="9" scale="95" fitToHeight="100" orientation="portrait" blackAndWhite="1" r:id="rId1"/>
  <headerFooter>
    <oddFooter>&amp;CStrana &amp;P z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2</vt:i4>
      </vt:variant>
    </vt:vector>
  </HeadingPairs>
  <TitlesOfParts>
    <vt:vector size="3" baseType="lpstr">
      <vt:lpstr>Cesta-ST-2017 - Rekonštru...</vt:lpstr>
      <vt:lpstr>'Cesta-ST-2017 - Rekonštru...'!Názvy_tlače</vt:lpstr>
      <vt:lpstr>'Cesta-ST-2017 - Rekonštru...'!Oblasť_tlače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OFFICE-01\PC1</dc:creator>
  <cp:lastModifiedBy>Miloslav Baranec</cp:lastModifiedBy>
  <dcterms:created xsi:type="dcterms:W3CDTF">2017-02-09T09:12:16Z</dcterms:created>
  <dcterms:modified xsi:type="dcterms:W3CDTF">2017-02-09T10:20:46Z</dcterms:modified>
</cp:coreProperties>
</file>