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OŽP\Baranec\Cesty a chodníky-O+Ú\Opravy MK 2017\VO asfaltovanie\cesta IX. MŠ\"/>
    </mc:Choice>
  </mc:AlternateContent>
  <bookViews>
    <workbookView xWindow="0" yWindow="0" windowWidth="28140" windowHeight="14370"/>
  </bookViews>
  <sheets>
    <sheet name="049-Milo-IXMS-2016 - Reko..." sheetId="2" r:id="rId1"/>
  </sheets>
  <definedNames>
    <definedName name="_xlnm.Print_Titles" localSheetId="0">'049-Milo-IXMS-2016 - Reko...'!$111:$111</definedName>
    <definedName name="_xlnm.Print_Area" localSheetId="0">'049-Milo-IXMS-2016 - Reko...'!$C$4:$Q$70,'049-Milo-IXMS-2016 - Reko...'!$C$76:$Q$96,'049-Milo-IXMS-2016 - Reko...'!$C$102:$Q$126</definedName>
  </definedNames>
  <calcPr calcId="152511"/>
</workbook>
</file>

<file path=xl/calcChain.xml><?xml version="1.0" encoding="utf-8"?>
<calcChain xmlns="http://schemas.openxmlformats.org/spreadsheetml/2006/main">
  <c r="BI126" i="2" l="1"/>
  <c r="BH126" i="2"/>
  <c r="BG126" i="2"/>
  <c r="BE126" i="2"/>
  <c r="AA126" i="2"/>
  <c r="AA125" i="2" s="1"/>
  <c r="Y126" i="2"/>
  <c r="Y125" i="2" s="1"/>
  <c r="W126" i="2"/>
  <c r="W125" i="2" s="1"/>
  <c r="BK126" i="2"/>
  <c r="BK125" i="2" s="1"/>
  <c r="N125" i="2" s="1"/>
  <c r="N92" i="2" s="1"/>
  <c r="N126" i="2"/>
  <c r="BF126" i="2" s="1"/>
  <c r="BI124" i="2"/>
  <c r="BH124" i="2"/>
  <c r="BG124" i="2"/>
  <c r="BE124" i="2"/>
  <c r="AA124" i="2"/>
  <c r="Y124" i="2"/>
  <c r="W124" i="2"/>
  <c r="BK124" i="2"/>
  <c r="N124" i="2"/>
  <c r="BF124" i="2" s="1"/>
  <c r="BI123" i="2"/>
  <c r="BH123" i="2"/>
  <c r="BG123" i="2"/>
  <c r="BE123" i="2"/>
  <c r="AA123" i="2"/>
  <c r="Y123" i="2"/>
  <c r="W123" i="2"/>
  <c r="BK123" i="2"/>
  <c r="N123" i="2"/>
  <c r="BF123" i="2" s="1"/>
  <c r="BI122" i="2"/>
  <c r="BH122" i="2"/>
  <c r="BG122" i="2"/>
  <c r="BE122" i="2"/>
  <c r="AA122" i="2"/>
  <c r="Y122" i="2"/>
  <c r="W122" i="2"/>
  <c r="BK122" i="2"/>
  <c r="N122" i="2"/>
  <c r="BF122" i="2" s="1"/>
  <c r="BI121" i="2"/>
  <c r="BH121" i="2"/>
  <c r="BG121" i="2"/>
  <c r="BE121" i="2"/>
  <c r="AA121" i="2"/>
  <c r="Y121" i="2"/>
  <c r="W121" i="2"/>
  <c r="BK121" i="2"/>
  <c r="N121" i="2"/>
  <c r="BF121" i="2" s="1"/>
  <c r="BI120" i="2"/>
  <c r="BH120" i="2"/>
  <c r="BG120" i="2"/>
  <c r="BE120" i="2"/>
  <c r="AA120" i="2"/>
  <c r="AA119" i="2" s="1"/>
  <c r="Y120" i="2"/>
  <c r="W120" i="2"/>
  <c r="BK120" i="2"/>
  <c r="N120" i="2"/>
  <c r="BF120" i="2" s="1"/>
  <c r="BI118" i="2"/>
  <c r="BH118" i="2"/>
  <c r="BG118" i="2"/>
  <c r="BE118" i="2"/>
  <c r="AA118" i="2"/>
  <c r="Y118" i="2"/>
  <c r="W118" i="2"/>
  <c r="BK118" i="2"/>
  <c r="N118" i="2"/>
  <c r="BF118" i="2" s="1"/>
  <c r="BI117" i="2"/>
  <c r="BH117" i="2"/>
  <c r="BG117" i="2"/>
  <c r="BE117" i="2"/>
  <c r="AA117" i="2"/>
  <c r="AA116" i="2" s="1"/>
  <c r="Y117" i="2"/>
  <c r="W117" i="2"/>
  <c r="W116" i="2" s="1"/>
  <c r="BK117" i="2"/>
  <c r="BK116" i="2" s="1"/>
  <c r="N116" i="2" s="1"/>
  <c r="N90" i="2" s="1"/>
  <c r="N117" i="2"/>
  <c r="BF117" i="2" s="1"/>
  <c r="BI115" i="2"/>
  <c r="BH115" i="2"/>
  <c r="BG115" i="2"/>
  <c r="BE115" i="2"/>
  <c r="M31" i="2" s="1"/>
  <c r="AA115" i="2"/>
  <c r="AA114" i="2" s="1"/>
  <c r="Y115" i="2"/>
  <c r="Y114" i="2" s="1"/>
  <c r="W115" i="2"/>
  <c r="W114" i="2" s="1"/>
  <c r="BK115" i="2"/>
  <c r="BK114" i="2" s="1"/>
  <c r="N115" i="2"/>
  <c r="BF115" i="2" s="1"/>
  <c r="M109" i="2"/>
  <c r="M108" i="2"/>
  <c r="F108" i="2"/>
  <c r="F106" i="2"/>
  <c r="F104" i="2"/>
  <c r="M27" i="2"/>
  <c r="M83" i="2"/>
  <c r="M82" i="2"/>
  <c r="F82" i="2"/>
  <c r="F80" i="2"/>
  <c r="F78" i="2"/>
  <c r="F109" i="2"/>
  <c r="M106" i="2"/>
  <c r="Y119" i="2" l="1"/>
  <c r="H35" i="2"/>
  <c r="W119" i="2"/>
  <c r="H33" i="2"/>
  <c r="BK119" i="2"/>
  <c r="N119" i="2" s="1"/>
  <c r="N91" i="2" s="1"/>
  <c r="Y116" i="2"/>
  <c r="Y113" i="2" s="1"/>
  <c r="Y112" i="2" s="1"/>
  <c r="H34" i="2"/>
  <c r="N114" i="2"/>
  <c r="N89" i="2" s="1"/>
  <c r="BK113" i="2"/>
  <c r="M32" i="2"/>
  <c r="H32" i="2"/>
  <c r="W113" i="2"/>
  <c r="W112" i="2" s="1"/>
  <c r="AA113" i="2"/>
  <c r="AA112" i="2" s="1"/>
  <c r="M80" i="2"/>
  <c r="H31" i="2"/>
  <c r="F83" i="2"/>
  <c r="N113" i="2" l="1"/>
  <c r="N88" i="2" s="1"/>
  <c r="BK112" i="2"/>
  <c r="N112" i="2" s="1"/>
  <c r="N87" i="2" s="1"/>
  <c r="L96" i="2" l="1"/>
  <c r="M26" i="2"/>
  <c r="M29" i="2" s="1"/>
  <c r="L37" i="2" l="1"/>
</calcChain>
</file>

<file path=xl/sharedStrings.xml><?xml version="1.0" encoding="utf-8"?>
<sst xmlns="http://schemas.openxmlformats.org/spreadsheetml/2006/main" count="267" uniqueCount="120">
  <si>
    <t>Hárok obsahuje:</t>
  </si>
  <si>
    <t/>
  </si>
  <si>
    <t>False</t>
  </si>
  <si>
    <t>optimalizované pre tlač zostáv vo formáte A4 - na výšku</t>
  </si>
  <si>
    <t>&gt;&gt;  skryté stĺpce  &lt;&lt;</t>
  </si>
  <si>
    <t>v ---  nižšie sa nachádzajú doplnkové a pomocné údaje k zostavám  --- v</t>
  </si>
  <si>
    <t>Stavba:</t>
  </si>
  <si>
    <t>JKSO:</t>
  </si>
  <si>
    <t>KS:</t>
  </si>
  <si>
    <t>Miesto:</t>
  </si>
  <si>
    <t>Žiar nad Hronom</t>
  </si>
  <si>
    <t>Dátum:</t>
  </si>
  <si>
    <t>Objednávateľ:</t>
  </si>
  <si>
    <t>IČO:</t>
  </si>
  <si>
    <t>0031125</t>
  </si>
  <si>
    <t>IČO DPH:</t>
  </si>
  <si>
    <t>2021339463</t>
  </si>
  <si>
    <t>Zhotoviteľ:</t>
  </si>
  <si>
    <t>Projektant:</t>
  </si>
  <si>
    <t>Spracovateľ:</t>
  </si>
  <si>
    <t>Poznámka: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</si>
  <si>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</si>
  <si>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</si>
  <si>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</si>
  <si>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</si>
  <si>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</si>
  <si>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</si>
  <si>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</si>
  <si>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</si>
  <si>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</si>
  <si>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</si>
  <si>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</si>
  <si>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</si>
  <si>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</si>
  <si>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</si>
  <si>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</si>
  <si>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</si>
  <si>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</si>
  <si>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Kód</t>
  </si>
  <si>
    <t>D</t>
  </si>
  <si>
    <t>0</t>
  </si>
  <si>
    <t>{39e559fe-7a4a-4428-bbe2-d24bf4d30760}</t>
  </si>
  <si>
    <t>1</t>
  </si>
  <si>
    <t>Celkové náklady za stavbu 1) + 2)</t>
  </si>
  <si>
    <t>Späť na hárok:</t>
  </si>
  <si>
    <t>KRYCÍ LIST ROZPOČTU</t>
  </si>
  <si>
    <t>Náklady z rozpočtu</t>
  </si>
  <si>
    <t>Ostatné náklady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</si>
  <si>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</si>
  <si>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</si>
  <si>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</si>
  <si>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</si>
  <si>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</si>
  <si>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</si>
  <si>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</si>
  <si>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5 - Komunikácie</t>
  </si>
  <si>
    <t xml:space="preserve">    9 - Ostatné konštrukcie a práce-búranie</t>
  </si>
  <si>
    <t xml:space="preserve">    99 - Presun hmôt HSV</t>
  </si>
  <si>
    <t>2) Ostatné náklady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</si>
  <si>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</si>
  <si>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</si>
  <si>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</si>
  <si>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</si>
  <si>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</si>
  <si>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</si>
  <si>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</si>
  <si>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</si>
  <si>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</si>
  <si>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</si>
  <si>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</si>
  <si>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</si>
  <si>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</si>
  <si>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</si>
  <si>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</si>
  <si>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</si>
  <si>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113107131</t>
  </si>
  <si>
    <t>Odstránenie krytu v ploche do 200 m2 z betónu prostého, hr. vrstvy do 150 mm,  -0,22500t - poškodené časti cesty 30% výmery</t>
  </si>
  <si>
    <t>m2</t>
  </si>
  <si>
    <t>4</t>
  </si>
  <si>
    <t>2</t>
  </si>
  <si>
    <t>-1871544406</t>
  </si>
  <si>
    <t>8</t>
  </si>
  <si>
    <t>577154211</t>
  </si>
  <si>
    <t>Asfaltový betón vrstva obrusná AC 11 O v pruhu š. do 3 m z nemodifik. asfaltu tr. I, po zhutnení hr. 60 mm</t>
  </si>
  <si>
    <t>664591280</t>
  </si>
  <si>
    <t>5</t>
  </si>
  <si>
    <t>581120112</t>
  </si>
  <si>
    <t>Kryt cementobetónový cestných komunikácií skupiny CB I pre TDZ I a II, hr. 120 mm - doplnenie poškodených častí</t>
  </si>
  <si>
    <t>-1419326278</t>
  </si>
  <si>
    <t>919735111</t>
  </si>
  <si>
    <t>Rezanie existujúceho asfaltového krytu alebo podkladu hĺbky do 50 mm- napojenie na cestu A.Sládkoviča</t>
  </si>
  <si>
    <t>m</t>
  </si>
  <si>
    <t>-1444803894</t>
  </si>
  <si>
    <t>6</t>
  </si>
  <si>
    <t>919748111</t>
  </si>
  <si>
    <t>Vykonanie postreku, príp. zdrsnenie povrchu ochrannou emulziou</t>
  </si>
  <si>
    <t>71669534</t>
  </si>
  <si>
    <t>7</t>
  </si>
  <si>
    <t>M</t>
  </si>
  <si>
    <t>1116255000</t>
  </si>
  <si>
    <t>Katiónaktívna asfaltová emulzia VPE</t>
  </si>
  <si>
    <t>t</t>
  </si>
  <si>
    <t>-125063327</t>
  </si>
  <si>
    <t>-262845954</t>
  </si>
  <si>
    <t>3</t>
  </si>
  <si>
    <t>979087212</t>
  </si>
  <si>
    <t>Nakladanie na dopravné prostriedky pre vodorovnú dopravu sutiny</t>
  </si>
  <si>
    <t>-1788024656</t>
  </si>
  <si>
    <t>9</t>
  </si>
  <si>
    <t>-444035406</t>
  </si>
  <si>
    <t>1) Krycí list rozpočtu</t>
  </si>
  <si>
    <t>2) Rekapitulácia rozpočtu</t>
  </si>
  <si>
    <t>3) Rozpočet</t>
  </si>
  <si>
    <t>Rekapitulácia stavby</t>
  </si>
  <si>
    <t>Pokládka živičného krytu na cestnej komunikácii ul. Sládkovičova                     (ku rodinným domom)</t>
  </si>
  <si>
    <t>979082213</t>
  </si>
  <si>
    <t>Vodorovná doprava sutiny so zložením a hrubým urovnaním na vzdialenosť do 1 km</t>
  </si>
  <si>
    <t>998225111</t>
  </si>
  <si>
    <t>Presun hmôt pre pozemnú komunikáciu a letisko s krytom asfaltovým akejkoľvek dĺžky objektu</t>
  </si>
  <si>
    <t xml:space="preserve">Mesto Žiar nad Hronom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</si>
</sst>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29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sz val="10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12"/>
      <color rgb="FF960000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u/>
      <sz val="8"/>
      <color theme="10"/>
      <name val="Trebuchet MS"/>
      <family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9"/>
      <color rgb="FFFF0000"/>
      <name val="Trebuchet MS"/>
      <family val="2"/>
      <charset val="238"/>
    </font>
    <font>
      <sz val="8"/>
      <color rgb="FFFF0000"/>
      <name val="Trebuchet MS"/>
      <family val="2"/>
      <charset val="238"/>
    </font>
    <font>
      <i/>
      <sz val="8"/>
      <name val="Trebuchet MS"/>
      <family val="2"/>
      <charset val="238"/>
    </font>
    <font>
      <sz val="8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53">
    <xf numFmtId="0" fontId="0" fillId="0" borderId="0" xfId="0"/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0" fillId="2" borderId="0" xfId="0" applyFill="1"/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7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14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14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19" fillId="0" borderId="10" xfId="0" applyNumberFormat="1" applyFont="1" applyBorder="1" applyAlignment="1"/>
    <xf numFmtId="166" fontId="19" fillId="0" borderId="11" xfId="0" applyNumberFormat="1" applyFont="1" applyBorder="1" applyAlignment="1"/>
    <xf numFmtId="167" fontId="20" fillId="0" borderId="0" xfId="0" applyNumberFormat="1" applyFont="1" applyAlignment="1">
      <alignment vertical="center"/>
    </xf>
    <xf numFmtId="0" fontId="6" fillId="0" borderId="4" xfId="0" applyFont="1" applyBorder="1" applyAlignment="1"/>
    <xf numFmtId="0" fontId="6" fillId="0" borderId="0" xfId="0" applyFont="1" applyBorder="1" applyAlignment="1"/>
    <xf numFmtId="0" fontId="4" fillId="0" borderId="0" xfId="0" applyFont="1" applyBorder="1" applyAlignment="1">
      <alignment horizontal="left"/>
    </xf>
    <xf numFmtId="0" fontId="6" fillId="0" borderId="5" xfId="0" applyFont="1" applyBorder="1" applyAlignment="1"/>
    <xf numFmtId="0" fontId="6" fillId="0" borderId="12" xfId="0" applyFont="1" applyBorder="1" applyAlignment="1"/>
    <xf numFmtId="166" fontId="6" fillId="0" borderId="0" xfId="0" applyNumberFormat="1" applyFont="1" applyBorder="1" applyAlignment="1"/>
    <xf numFmtId="166" fontId="6" fillId="0" borderId="13" xfId="0" applyNumberFormat="1" applyFont="1" applyBorder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7" fontId="6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3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1" fillId="0" borderId="15" xfId="0" applyFont="1" applyBorder="1" applyAlignment="1">
      <alignment horizontal="center" vertical="center"/>
    </xf>
    <xf numFmtId="166" fontId="1" fillId="0" borderId="15" xfId="0" applyNumberFormat="1" applyFont="1" applyBorder="1" applyAlignment="1">
      <alignment vertical="center"/>
    </xf>
    <xf numFmtId="166" fontId="1" fillId="0" borderId="16" xfId="0" applyNumberFormat="1" applyFont="1" applyBorder="1" applyAlignment="1">
      <alignment vertical="center"/>
    </xf>
    <xf numFmtId="0" fontId="23" fillId="2" borderId="0" xfId="0" applyFont="1" applyFill="1" applyAlignment="1" applyProtection="1">
      <alignment vertical="center"/>
    </xf>
    <xf numFmtId="0" fontId="22" fillId="2" borderId="0" xfId="0" applyFont="1" applyFill="1" applyAlignment="1" applyProtection="1">
      <alignment horizontal="left" vertical="center"/>
    </xf>
    <xf numFmtId="0" fontId="24" fillId="2" borderId="0" xfId="1" applyFont="1" applyFill="1" applyAlignment="1" applyProtection="1">
      <alignment vertical="center"/>
    </xf>
    <xf numFmtId="0" fontId="0" fillId="2" borderId="0" xfId="0" applyFill="1" applyProtection="1"/>
    <xf numFmtId="0" fontId="27" fillId="0" borderId="23" xfId="0" applyFont="1" applyBorder="1" applyAlignment="1" applyProtection="1">
      <alignment horizontal="center" vertical="center"/>
      <protection locked="0"/>
    </xf>
    <xf numFmtId="49" fontId="27" fillId="0" borderId="23" xfId="0" applyNumberFormat="1" applyFont="1" applyBorder="1" applyAlignment="1" applyProtection="1">
      <alignment horizontal="left" vertical="center" wrapText="1"/>
      <protection locked="0"/>
    </xf>
    <xf numFmtId="0" fontId="27" fillId="0" borderId="23" xfId="0" applyFont="1" applyBorder="1" applyAlignment="1" applyProtection="1">
      <alignment horizontal="center" vertical="center" wrapText="1"/>
      <protection locked="0"/>
    </xf>
    <xf numFmtId="167" fontId="27" fillId="0" borderId="23" xfId="0" applyNumberFormat="1" applyFont="1" applyBorder="1" applyAlignment="1" applyProtection="1">
      <alignment vertical="center"/>
      <protection locked="0"/>
    </xf>
    <xf numFmtId="167" fontId="5" fillId="0" borderId="21" xfId="0" applyNumberFormat="1" applyFont="1" applyBorder="1" applyAlignment="1"/>
    <xf numFmtId="167" fontId="5" fillId="0" borderId="21" xfId="0" applyNumberFormat="1" applyFont="1" applyBorder="1" applyAlignment="1">
      <alignment vertical="center"/>
    </xf>
    <xf numFmtId="0" fontId="24" fillId="2" borderId="0" xfId="1" applyFont="1" applyFill="1" applyAlignment="1" applyProtection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0" borderId="0" xfId="0"/>
    <xf numFmtId="0" fontId="0" fillId="0" borderId="23" xfId="0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vertical="center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27" fillId="0" borderId="23" xfId="0" applyFont="1" applyBorder="1" applyAlignment="1" applyProtection="1">
      <alignment horizontal="left" vertical="center" wrapText="1"/>
      <protection locked="0"/>
    </xf>
    <xf numFmtId="0" fontId="27" fillId="0" borderId="23" xfId="0" applyFont="1" applyBorder="1" applyAlignment="1" applyProtection="1">
      <alignment vertical="center"/>
      <protection locked="0"/>
    </xf>
    <xf numFmtId="167" fontId="27" fillId="0" borderId="23" xfId="0" applyNumberFormat="1" applyFont="1" applyBorder="1" applyAlignment="1" applyProtection="1">
      <alignment vertical="center"/>
      <protection locked="0"/>
    </xf>
    <xf numFmtId="0" fontId="28" fillId="0" borderId="23" xfId="0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2" fillId="4" borderId="21" xfId="0" applyFont="1" applyFill="1" applyBorder="1" applyAlignment="1">
      <alignment horizontal="center" vertical="center" wrapText="1"/>
    </xf>
    <xf numFmtId="0" fontId="0" fillId="4" borderId="21" xfId="0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0" fillId="4" borderId="22" xfId="0" applyFont="1" applyFill="1" applyBorder="1" applyAlignment="1">
      <alignment horizontal="center" vertical="center" wrapText="1"/>
    </xf>
    <xf numFmtId="167" fontId="15" fillId="0" borderId="10" xfId="0" applyNumberFormat="1" applyFont="1" applyBorder="1" applyAlignment="1"/>
    <xf numFmtId="167" fontId="3" fillId="0" borderId="10" xfId="0" applyNumberFormat="1" applyFont="1" applyBorder="1" applyAlignment="1">
      <alignment vertical="center"/>
    </xf>
    <xf numFmtId="167" fontId="4" fillId="0" borderId="0" xfId="0" applyNumberFormat="1" applyFont="1" applyBorder="1" applyAlignment="1"/>
    <xf numFmtId="167" fontId="4" fillId="0" borderId="0" xfId="0" applyNumberFormat="1" applyFont="1" applyBorder="1" applyAlignment="1">
      <alignment vertical="center"/>
    </xf>
    <xf numFmtId="167" fontId="5" fillId="0" borderId="15" xfId="0" applyNumberFormat="1" applyFont="1" applyBorder="1" applyAlignment="1"/>
    <xf numFmtId="167" fontId="5" fillId="0" borderId="15" xfId="0" applyNumberFormat="1" applyFont="1" applyBorder="1" applyAlignment="1">
      <alignment vertical="center"/>
    </xf>
    <xf numFmtId="4" fontId="15" fillId="4" borderId="0" xfId="0" applyNumberFormat="1" applyFont="1" applyFill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left"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4" fontId="15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" fontId="3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2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vertical="center"/>
    </xf>
    <xf numFmtId="4" fontId="11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/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CENKROSplusData\System\Temp\radC956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kros.sk/1113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ok 1">
          <a:hlinkClick xmlns:r="http://schemas.openxmlformats.org/officeDocument/2006/relationships" r:id="rId1" tooltip="www.kros.sk"/>
          <a:extLst>
            <a:ext uri="{FF2B5EF4-FFF2-40B4-BE49-F238E27FC236}">
              <a16:creationId xmlns:a16="http://schemas.microsoft.com/office/drawing/2014/main" xmlns="" id="{A632743F-4794-4D04-BC5F-6810EB5EEC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7"/>
  <sheetViews>
    <sheetView showGridLines="0" tabSelected="1" topLeftCell="B1" zoomScale="130" zoomScaleNormal="130" workbookViewId="0">
      <pane ySplit="1" topLeftCell="A117" activePane="bottomLeft" state="frozen"/>
      <selection pane="bottomLeft" activeCell="B123" sqref="A123:XFD123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01"/>
      <c r="B1" s="98"/>
      <c r="C1" s="98"/>
      <c r="D1" s="99" t="s">
        <v>0</v>
      </c>
      <c r="E1" s="98"/>
      <c r="F1" s="100" t="s">
        <v>110</v>
      </c>
      <c r="G1" s="100"/>
      <c r="H1" s="108" t="s">
        <v>111</v>
      </c>
      <c r="I1" s="108"/>
      <c r="J1" s="108"/>
      <c r="K1" s="108"/>
      <c r="L1" s="100" t="s">
        <v>112</v>
      </c>
      <c r="M1" s="98"/>
      <c r="N1" s="98"/>
      <c r="O1" s="99" t="s">
        <v>44</v>
      </c>
      <c r="P1" s="98"/>
      <c r="Q1" s="98"/>
      <c r="R1" s="98"/>
      <c r="S1" s="100" t="s">
        <v>113</v>
      </c>
      <c r="T1" s="100"/>
      <c r="U1" s="101"/>
      <c r="V1" s="101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</row>
    <row r="2" spans="1:66" ht="36.950000000000003" customHeight="1" x14ac:dyDescent="0.3">
      <c r="C2" s="151" t="s">
        <v>3</v>
      </c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S2" s="109" t="s">
        <v>4</v>
      </c>
      <c r="T2" s="110"/>
      <c r="U2" s="110"/>
      <c r="V2" s="110"/>
      <c r="W2" s="110"/>
      <c r="X2" s="110"/>
      <c r="Y2" s="110"/>
      <c r="Z2" s="110"/>
      <c r="AA2" s="110"/>
      <c r="AB2" s="110"/>
      <c r="AC2" s="110"/>
      <c r="AT2" s="7" t="s">
        <v>41</v>
      </c>
    </row>
    <row r="3" spans="1:66" ht="6.9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AT3" s="7" t="s">
        <v>40</v>
      </c>
    </row>
    <row r="4" spans="1:66" ht="36.950000000000003" customHeight="1" x14ac:dyDescent="0.3">
      <c r="B4" s="11"/>
      <c r="C4" s="132" t="s">
        <v>45</v>
      </c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3"/>
      <c r="T4" s="14" t="s">
        <v>5</v>
      </c>
      <c r="AT4" s="7" t="s">
        <v>2</v>
      </c>
    </row>
    <row r="5" spans="1:66" ht="6.95" customHeight="1" x14ac:dyDescent="0.3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3"/>
    </row>
    <row r="6" spans="1:66" s="1" customFormat="1" ht="32.85" customHeight="1" x14ac:dyDescent="0.3">
      <c r="B6" s="19"/>
      <c r="C6" s="20"/>
      <c r="D6" s="16" t="s">
        <v>6</v>
      </c>
      <c r="E6" s="20"/>
      <c r="F6" s="133" t="s">
        <v>114</v>
      </c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20"/>
      <c r="R6" s="21"/>
    </row>
    <row r="7" spans="1:66" s="1" customFormat="1" ht="14.45" customHeight="1" x14ac:dyDescent="0.3">
      <c r="B7" s="19"/>
      <c r="C7" s="20"/>
      <c r="D7" s="17" t="s">
        <v>7</v>
      </c>
      <c r="E7" s="20"/>
      <c r="F7" s="15" t="s">
        <v>1</v>
      </c>
      <c r="G7" s="20"/>
      <c r="H7" s="20"/>
      <c r="I7" s="20"/>
      <c r="J7" s="20"/>
      <c r="K7" s="20"/>
      <c r="L7" s="20"/>
      <c r="M7" s="17" t="s">
        <v>8</v>
      </c>
      <c r="N7" s="20"/>
      <c r="O7" s="15" t="s">
        <v>1</v>
      </c>
      <c r="P7" s="20"/>
      <c r="Q7" s="20"/>
      <c r="R7" s="21"/>
    </row>
    <row r="8" spans="1:66" s="1" customFormat="1" ht="14.45" customHeight="1" x14ac:dyDescent="0.3">
      <c r="B8" s="19"/>
      <c r="C8" s="20"/>
      <c r="D8" s="17" t="s">
        <v>9</v>
      </c>
      <c r="E8" s="20"/>
      <c r="F8" s="15" t="s">
        <v>10</v>
      </c>
      <c r="G8" s="20"/>
      <c r="H8" s="20"/>
      <c r="I8" s="20"/>
      <c r="J8" s="20"/>
      <c r="K8" s="20"/>
      <c r="L8" s="20"/>
      <c r="M8" s="17" t="s">
        <v>11</v>
      </c>
      <c r="N8" s="20"/>
      <c r="O8" s="135">
        <v>42684</v>
      </c>
      <c r="P8" s="119"/>
      <c r="Q8" s="20"/>
      <c r="R8" s="21"/>
    </row>
    <row r="9" spans="1:66" s="1" customFormat="1" ht="10.9" customHeigh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1"/>
    </row>
    <row r="10" spans="1:66" s="1" customFormat="1" ht="14.45" customHeight="1" x14ac:dyDescent="0.3">
      <c r="B10" s="19"/>
      <c r="C10" s="20"/>
      <c r="D10" s="17" t="s">
        <v>12</v>
      </c>
      <c r="E10" s="20"/>
      <c r="F10" s="20"/>
      <c r="G10" s="20"/>
      <c r="H10" s="20"/>
      <c r="I10" s="20"/>
      <c r="J10" s="20"/>
      <c r="K10" s="20"/>
      <c r="L10" s="20"/>
      <c r="M10" s="17" t="s">
        <v>13</v>
      </c>
      <c r="N10" s="20"/>
      <c r="O10" s="118" t="s">
        <v>14</v>
      </c>
      <c r="P10" s="119"/>
      <c r="Q10" s="20"/>
      <c r="R10" s="21"/>
    </row>
    <row r="11" spans="1:66" s="1" customFormat="1" ht="18" customHeight="1" x14ac:dyDescent="0.3">
      <c r="B11" s="19"/>
      <c r="C11" s="20"/>
      <c r="D11" s="20"/>
      <c r="E11" s="15" t="s">
        <v>119</v>
      </c>
      <c r="F11" s="20"/>
      <c r="G11" s="20"/>
      <c r="H11" s="20"/>
      <c r="I11" s="20"/>
      <c r="J11" s="20"/>
      <c r="K11" s="20"/>
      <c r="L11" s="20"/>
      <c r="M11" s="17" t="s">
        <v>15</v>
      </c>
      <c r="N11" s="20"/>
      <c r="O11" s="118" t="s">
        <v>16</v>
      </c>
      <c r="P11" s="119"/>
      <c r="Q11" s="20"/>
      <c r="R11" s="21"/>
    </row>
    <row r="12" spans="1:66" s="1" customFormat="1" ht="6.95" customHeight="1" x14ac:dyDescent="0.3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1"/>
    </row>
    <row r="13" spans="1:66" s="1" customFormat="1" ht="14.45" customHeight="1" x14ac:dyDescent="0.3">
      <c r="B13" s="19"/>
      <c r="C13" s="20"/>
      <c r="D13" s="17" t="s">
        <v>17</v>
      </c>
      <c r="E13" s="20"/>
      <c r="F13" s="20"/>
      <c r="G13" s="20"/>
      <c r="H13" s="20"/>
      <c r="I13" s="20"/>
      <c r="J13" s="20"/>
      <c r="K13" s="20"/>
      <c r="L13" s="20"/>
      <c r="M13" s="17" t="s">
        <v>13</v>
      </c>
      <c r="N13" s="20"/>
      <c r="O13" s="118"/>
      <c r="P13" s="119"/>
      <c r="Q13" s="20"/>
      <c r="R13" s="21"/>
    </row>
    <row r="14" spans="1:66" s="1" customFormat="1" ht="18" customHeight="1" x14ac:dyDescent="0.3">
      <c r="B14" s="19"/>
      <c r="C14" s="20"/>
      <c r="D14" s="20"/>
      <c r="E14" s="15"/>
      <c r="F14" s="20"/>
      <c r="G14" s="20"/>
      <c r="H14" s="20"/>
      <c r="I14" s="20"/>
      <c r="J14" s="20"/>
      <c r="K14" s="20"/>
      <c r="L14" s="20"/>
      <c r="M14" s="17" t="s">
        <v>15</v>
      </c>
      <c r="N14" s="20"/>
      <c r="O14" s="118"/>
      <c r="P14" s="119"/>
      <c r="Q14" s="20"/>
      <c r="R14" s="21"/>
    </row>
    <row r="15" spans="1:66" s="1" customFormat="1" ht="6.95" customHeight="1" x14ac:dyDescent="0.3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1"/>
    </row>
    <row r="16" spans="1:66" s="1" customFormat="1" ht="14.45" customHeight="1" x14ac:dyDescent="0.3">
      <c r="B16" s="19"/>
      <c r="C16" s="20"/>
      <c r="D16" s="17" t="s">
        <v>18</v>
      </c>
      <c r="E16" s="20"/>
      <c r="F16" s="20"/>
      <c r="G16" s="20"/>
      <c r="H16" s="20"/>
      <c r="I16" s="20"/>
      <c r="J16" s="20"/>
      <c r="K16" s="20"/>
      <c r="L16" s="20"/>
      <c r="M16" s="17" t="s">
        <v>13</v>
      </c>
      <c r="N16" s="20"/>
      <c r="O16" s="118" t="s">
        <v>1</v>
      </c>
      <c r="P16" s="119"/>
      <c r="Q16" s="20"/>
      <c r="R16" s="21"/>
    </row>
    <row r="17" spans="2:18" s="1" customFormat="1" ht="18" customHeight="1" x14ac:dyDescent="0.3">
      <c r="B17" s="19"/>
      <c r="C17" s="20"/>
      <c r="D17" s="20"/>
      <c r="E17" s="15"/>
      <c r="F17" s="20"/>
      <c r="G17" s="20"/>
      <c r="H17" s="20"/>
      <c r="I17" s="20"/>
      <c r="J17" s="20"/>
      <c r="K17" s="20"/>
      <c r="L17" s="20"/>
      <c r="M17" s="17" t="s">
        <v>15</v>
      </c>
      <c r="N17" s="20"/>
      <c r="O17" s="118" t="s">
        <v>1</v>
      </c>
      <c r="P17" s="119"/>
      <c r="Q17" s="20"/>
      <c r="R17" s="21"/>
    </row>
    <row r="18" spans="2:18" s="1" customFormat="1" ht="6.95" customHeight="1" x14ac:dyDescent="0.3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1"/>
    </row>
    <row r="19" spans="2:18" s="1" customFormat="1" ht="14.45" customHeight="1" x14ac:dyDescent="0.3">
      <c r="B19" s="19"/>
      <c r="C19" s="20"/>
      <c r="D19" s="17" t="s">
        <v>19</v>
      </c>
      <c r="E19" s="20"/>
      <c r="F19" s="20"/>
      <c r="G19" s="20"/>
      <c r="H19" s="20"/>
      <c r="I19" s="20"/>
      <c r="J19" s="20"/>
      <c r="K19" s="20"/>
      <c r="L19" s="20"/>
      <c r="M19" s="17" t="s">
        <v>13</v>
      </c>
      <c r="N19" s="20"/>
      <c r="O19" s="118"/>
      <c r="P19" s="119"/>
      <c r="Q19" s="20"/>
      <c r="R19" s="21"/>
    </row>
    <row r="20" spans="2:18" s="1" customFormat="1" ht="18" customHeight="1" x14ac:dyDescent="0.3">
      <c r="B20" s="19"/>
      <c r="C20" s="20"/>
      <c r="D20" s="20"/>
      <c r="E20" s="15"/>
      <c r="F20" s="20"/>
      <c r="G20" s="20"/>
      <c r="H20" s="20"/>
      <c r="I20" s="20"/>
      <c r="J20" s="20"/>
      <c r="K20" s="20"/>
      <c r="L20" s="20"/>
      <c r="M20" s="17" t="s">
        <v>15</v>
      </c>
      <c r="N20" s="20"/>
      <c r="O20" s="118"/>
      <c r="P20" s="119"/>
      <c r="Q20" s="20"/>
      <c r="R20" s="21"/>
    </row>
    <row r="21" spans="2:18" s="1" customFormat="1" ht="6.95" customHeight="1" x14ac:dyDescent="0.3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1"/>
    </row>
    <row r="22" spans="2:18" s="1" customFormat="1" ht="14.45" customHeight="1" x14ac:dyDescent="0.3">
      <c r="B22" s="19"/>
      <c r="C22" s="20"/>
      <c r="D22" s="17" t="s">
        <v>20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1"/>
    </row>
    <row r="23" spans="2:18" s="1" customFormat="1" ht="22.5" customHeight="1" x14ac:dyDescent="0.3">
      <c r="B23" s="19"/>
      <c r="C23" s="20"/>
      <c r="D23" s="20"/>
      <c r="E23" s="148"/>
      <c r="F23" s="149"/>
      <c r="G23" s="149"/>
      <c r="H23" s="149"/>
      <c r="I23" s="149"/>
      <c r="J23" s="149"/>
      <c r="K23" s="149"/>
      <c r="L23" s="149"/>
      <c r="M23" s="20"/>
      <c r="N23" s="20"/>
      <c r="O23" s="20"/>
      <c r="P23" s="20"/>
      <c r="Q23" s="20"/>
      <c r="R23" s="21"/>
    </row>
    <row r="24" spans="2:18" s="1" customFormat="1" ht="6.95" customHeight="1" x14ac:dyDescent="0.3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/>
    </row>
    <row r="25" spans="2:18" s="1" customFormat="1" ht="6.95" customHeight="1" x14ac:dyDescent="0.3">
      <c r="B25" s="19"/>
      <c r="C25" s="20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0"/>
      <c r="R25" s="21"/>
    </row>
    <row r="26" spans="2:18" s="1" customFormat="1" ht="14.45" customHeight="1" x14ac:dyDescent="0.3">
      <c r="B26" s="19"/>
      <c r="C26" s="20"/>
      <c r="D26" s="49" t="s">
        <v>46</v>
      </c>
      <c r="E26" s="20"/>
      <c r="F26" s="20"/>
      <c r="G26" s="20"/>
      <c r="H26" s="20"/>
      <c r="I26" s="20"/>
      <c r="J26" s="20"/>
      <c r="K26" s="20"/>
      <c r="L26" s="20"/>
      <c r="M26" s="150">
        <f>N87</f>
        <v>0</v>
      </c>
      <c r="N26" s="119"/>
      <c r="O26" s="119"/>
      <c r="P26" s="119"/>
      <c r="Q26" s="20"/>
      <c r="R26" s="21"/>
    </row>
    <row r="27" spans="2:18" s="1" customFormat="1" ht="14.45" customHeight="1" x14ac:dyDescent="0.3">
      <c r="B27" s="19"/>
      <c r="C27" s="20"/>
      <c r="D27" s="18" t="s">
        <v>47</v>
      </c>
      <c r="E27" s="20"/>
      <c r="F27" s="20"/>
      <c r="G27" s="20"/>
      <c r="H27" s="20"/>
      <c r="I27" s="20"/>
      <c r="J27" s="20"/>
      <c r="K27" s="20"/>
      <c r="L27" s="20"/>
      <c r="M27" s="150">
        <f>N94</f>
        <v>0</v>
      </c>
      <c r="N27" s="119"/>
      <c r="O27" s="119"/>
      <c r="P27" s="119"/>
      <c r="Q27" s="20"/>
      <c r="R27" s="21"/>
    </row>
    <row r="28" spans="2:18" s="1" customFormat="1" ht="6.95" customHeight="1" x14ac:dyDescent="0.3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/>
    </row>
    <row r="29" spans="2:18" s="1" customFormat="1" ht="25.35" customHeight="1" x14ac:dyDescent="0.3">
      <c r="B29" s="19"/>
      <c r="C29" s="20"/>
      <c r="D29" s="50" t="s">
        <v>21</v>
      </c>
      <c r="E29" s="20"/>
      <c r="F29" s="20"/>
      <c r="G29" s="20"/>
      <c r="H29" s="20"/>
      <c r="I29" s="20"/>
      <c r="J29" s="20"/>
      <c r="K29" s="20"/>
      <c r="L29" s="20"/>
      <c r="M29" s="147">
        <f>ROUND(M26+M27,2)</f>
        <v>0</v>
      </c>
      <c r="N29" s="119"/>
      <c r="O29" s="119"/>
      <c r="P29" s="119"/>
      <c r="Q29" s="20"/>
      <c r="R29" s="21"/>
    </row>
    <row r="30" spans="2:18" s="1" customFormat="1" ht="6.95" customHeight="1" x14ac:dyDescent="0.3">
      <c r="B30" s="19"/>
      <c r="C30" s="20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0"/>
      <c r="R30" s="21"/>
    </row>
    <row r="31" spans="2:18" s="1" customFormat="1" ht="14.45" customHeight="1" x14ac:dyDescent="0.3">
      <c r="B31" s="19"/>
      <c r="C31" s="20"/>
      <c r="D31" s="22" t="s">
        <v>22</v>
      </c>
      <c r="E31" s="22" t="s">
        <v>23</v>
      </c>
      <c r="F31" s="23">
        <v>0.2</v>
      </c>
      <c r="G31" s="51" t="s">
        <v>24</v>
      </c>
      <c r="H31" s="146">
        <f>ROUND((SUM(BE94:BE95)+SUM(BE112:BE126)), 2)</f>
        <v>0</v>
      </c>
      <c r="I31" s="119"/>
      <c r="J31" s="119"/>
      <c r="K31" s="20"/>
      <c r="L31" s="20"/>
      <c r="M31" s="146">
        <f>ROUND(ROUND((SUM(BE94:BE95)+SUM(BE112:BE126)), 2)*F31, 2)</f>
        <v>0</v>
      </c>
      <c r="N31" s="119"/>
      <c r="O31" s="119"/>
      <c r="P31" s="119"/>
      <c r="Q31" s="20"/>
      <c r="R31" s="21"/>
    </row>
    <row r="32" spans="2:18" s="1" customFormat="1" ht="14.45" customHeight="1" x14ac:dyDescent="0.3">
      <c r="B32" s="19"/>
      <c r="C32" s="20"/>
      <c r="D32" s="20"/>
      <c r="E32" s="22" t="s">
        <v>25</v>
      </c>
      <c r="F32" s="23">
        <v>0.2</v>
      </c>
      <c r="G32" s="51" t="s">
        <v>24</v>
      </c>
      <c r="H32" s="146">
        <f>ROUND((SUM(BF94:BF95)+SUM(BF112:BF126)), 2)</f>
        <v>0</v>
      </c>
      <c r="I32" s="119"/>
      <c r="J32" s="119"/>
      <c r="K32" s="20"/>
      <c r="L32" s="20"/>
      <c r="M32" s="146">
        <f>ROUND(ROUND((SUM(BF94:BF95)+SUM(BF112:BF126)), 2)*F32, 2)</f>
        <v>0</v>
      </c>
      <c r="N32" s="119"/>
      <c r="O32" s="119"/>
      <c r="P32" s="119"/>
      <c r="Q32" s="20"/>
      <c r="R32" s="21"/>
    </row>
    <row r="33" spans="2:18" s="1" customFormat="1" ht="14.45" hidden="1" customHeight="1" x14ac:dyDescent="0.3">
      <c r="B33" s="19"/>
      <c r="C33" s="20"/>
      <c r="D33" s="20"/>
      <c r="E33" s="22" t="s">
        <v>26</v>
      </c>
      <c r="F33" s="23">
        <v>0.2</v>
      </c>
      <c r="G33" s="51" t="s">
        <v>24</v>
      </c>
      <c r="H33" s="146">
        <f>ROUND((SUM(BG94:BG95)+SUM(BG112:BG126)), 2)</f>
        <v>0</v>
      </c>
      <c r="I33" s="119"/>
      <c r="J33" s="119"/>
      <c r="K33" s="20"/>
      <c r="L33" s="20"/>
      <c r="M33" s="146">
        <v>0</v>
      </c>
      <c r="N33" s="119"/>
      <c r="O33" s="119"/>
      <c r="P33" s="119"/>
      <c r="Q33" s="20"/>
      <c r="R33" s="21"/>
    </row>
    <row r="34" spans="2:18" s="1" customFormat="1" ht="14.45" hidden="1" customHeight="1" x14ac:dyDescent="0.3">
      <c r="B34" s="19"/>
      <c r="C34" s="20"/>
      <c r="D34" s="20"/>
      <c r="E34" s="22" t="s">
        <v>27</v>
      </c>
      <c r="F34" s="23">
        <v>0.2</v>
      </c>
      <c r="G34" s="51" t="s">
        <v>24</v>
      </c>
      <c r="H34" s="146">
        <f>ROUND((SUM(BH94:BH95)+SUM(BH112:BH126)), 2)</f>
        <v>0</v>
      </c>
      <c r="I34" s="119"/>
      <c r="J34" s="119"/>
      <c r="K34" s="20"/>
      <c r="L34" s="20"/>
      <c r="M34" s="146">
        <v>0</v>
      </c>
      <c r="N34" s="119"/>
      <c r="O34" s="119"/>
      <c r="P34" s="119"/>
      <c r="Q34" s="20"/>
      <c r="R34" s="21"/>
    </row>
    <row r="35" spans="2:18" s="1" customFormat="1" ht="14.45" hidden="1" customHeight="1" x14ac:dyDescent="0.3">
      <c r="B35" s="19"/>
      <c r="C35" s="20"/>
      <c r="D35" s="20"/>
      <c r="E35" s="22" t="s">
        <v>28</v>
      </c>
      <c r="F35" s="23">
        <v>0</v>
      </c>
      <c r="G35" s="51" t="s">
        <v>24</v>
      </c>
      <c r="H35" s="146">
        <f>ROUND((SUM(BI94:BI95)+SUM(BI112:BI126)), 2)</f>
        <v>0</v>
      </c>
      <c r="I35" s="119"/>
      <c r="J35" s="119"/>
      <c r="K35" s="20"/>
      <c r="L35" s="20"/>
      <c r="M35" s="146">
        <v>0</v>
      </c>
      <c r="N35" s="119"/>
      <c r="O35" s="119"/>
      <c r="P35" s="119"/>
      <c r="Q35" s="20"/>
      <c r="R35" s="21"/>
    </row>
    <row r="36" spans="2:18" s="1" customFormat="1" ht="6.95" customHeight="1" x14ac:dyDescent="0.3"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/>
    </row>
    <row r="37" spans="2:18" s="1" customFormat="1" ht="25.35" customHeight="1" x14ac:dyDescent="0.3">
      <c r="B37" s="19"/>
      <c r="C37" s="48"/>
      <c r="D37" s="52" t="s">
        <v>29</v>
      </c>
      <c r="E37" s="41"/>
      <c r="F37" s="41"/>
      <c r="G37" s="53" t="s">
        <v>30</v>
      </c>
      <c r="H37" s="54" t="s">
        <v>31</v>
      </c>
      <c r="I37" s="41"/>
      <c r="J37" s="41"/>
      <c r="K37" s="41"/>
      <c r="L37" s="143">
        <f>SUM(M29:M35)</f>
        <v>0</v>
      </c>
      <c r="M37" s="144"/>
      <c r="N37" s="144"/>
      <c r="O37" s="144"/>
      <c r="P37" s="145"/>
      <c r="Q37" s="48"/>
      <c r="R37" s="21"/>
    </row>
    <row r="38" spans="2:18" s="1" customFormat="1" ht="14.45" customHeight="1" x14ac:dyDescent="0.3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1"/>
    </row>
    <row r="39" spans="2:18" s="1" customFormat="1" ht="14.45" customHeight="1" x14ac:dyDescent="0.3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/>
    </row>
    <row r="40" spans="2:18" x14ac:dyDescent="0.3">
      <c r="B40" s="1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3"/>
    </row>
    <row r="41" spans="2:18" x14ac:dyDescent="0.3"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3"/>
    </row>
    <row r="42" spans="2:18" x14ac:dyDescent="0.3"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3"/>
    </row>
    <row r="43" spans="2:18" x14ac:dyDescent="0.3">
      <c r="B43" s="11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3"/>
    </row>
    <row r="44" spans="2:18" x14ac:dyDescent="0.3">
      <c r="B44" s="11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3"/>
    </row>
    <row r="45" spans="2:18" x14ac:dyDescent="0.3">
      <c r="B45" s="11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3"/>
    </row>
    <row r="46" spans="2:18" x14ac:dyDescent="0.3">
      <c r="B46" s="11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3"/>
    </row>
    <row r="47" spans="2:18" x14ac:dyDescent="0.3">
      <c r="B47" s="11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3"/>
    </row>
    <row r="48" spans="2:18" x14ac:dyDescent="0.3">
      <c r="B48" s="11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3"/>
    </row>
    <row r="49" spans="2:18" x14ac:dyDescent="0.3">
      <c r="B49" s="11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3"/>
    </row>
    <row r="50" spans="2:18" s="1" customFormat="1" ht="15" x14ac:dyDescent="0.3">
      <c r="B50" s="19"/>
      <c r="C50" s="20"/>
      <c r="D50" s="25" t="s">
        <v>32</v>
      </c>
      <c r="E50" s="26"/>
      <c r="F50" s="26"/>
      <c r="G50" s="26"/>
      <c r="H50" s="27"/>
      <c r="I50" s="20"/>
      <c r="J50" s="25" t="s">
        <v>33</v>
      </c>
      <c r="K50" s="26"/>
      <c r="L50" s="26"/>
      <c r="M50" s="26"/>
      <c r="N50" s="26"/>
      <c r="O50" s="26"/>
      <c r="P50" s="27"/>
      <c r="Q50" s="20"/>
      <c r="R50" s="21"/>
    </row>
    <row r="51" spans="2:18" x14ac:dyDescent="0.3">
      <c r="B51" s="11"/>
      <c r="C51" s="12"/>
      <c r="D51" s="28"/>
      <c r="E51" s="12"/>
      <c r="F51" s="12"/>
      <c r="G51" s="12"/>
      <c r="H51" s="29"/>
      <c r="I51" s="12"/>
      <c r="J51" s="28"/>
      <c r="K51" s="12"/>
      <c r="L51" s="12"/>
      <c r="M51" s="12"/>
      <c r="N51" s="12"/>
      <c r="O51" s="12"/>
      <c r="P51" s="29"/>
      <c r="Q51" s="12"/>
      <c r="R51" s="13"/>
    </row>
    <row r="52" spans="2:18" x14ac:dyDescent="0.3">
      <c r="B52" s="11"/>
      <c r="C52" s="12"/>
      <c r="D52" s="28"/>
      <c r="E52" s="12"/>
      <c r="F52" s="12"/>
      <c r="G52" s="12"/>
      <c r="H52" s="29"/>
      <c r="I52" s="12"/>
      <c r="J52" s="28"/>
      <c r="K52" s="12"/>
      <c r="L52" s="12"/>
      <c r="M52" s="12"/>
      <c r="N52" s="12"/>
      <c r="O52" s="12"/>
      <c r="P52" s="29"/>
      <c r="Q52" s="12"/>
      <c r="R52" s="13"/>
    </row>
    <row r="53" spans="2:18" x14ac:dyDescent="0.3">
      <c r="B53" s="11"/>
      <c r="C53" s="12"/>
      <c r="D53" s="28"/>
      <c r="E53" s="12"/>
      <c r="F53" s="12"/>
      <c r="G53" s="12"/>
      <c r="H53" s="29"/>
      <c r="I53" s="12"/>
      <c r="J53" s="28"/>
      <c r="K53" s="12"/>
      <c r="L53" s="12"/>
      <c r="M53" s="12"/>
      <c r="N53" s="12"/>
      <c r="O53" s="12"/>
      <c r="P53" s="29"/>
      <c r="Q53" s="12"/>
      <c r="R53" s="13"/>
    </row>
    <row r="54" spans="2:18" x14ac:dyDescent="0.3">
      <c r="B54" s="11"/>
      <c r="C54" s="12"/>
      <c r="D54" s="28"/>
      <c r="E54" s="12"/>
      <c r="F54" s="12"/>
      <c r="G54" s="12"/>
      <c r="H54" s="29"/>
      <c r="I54" s="12"/>
      <c r="J54" s="28"/>
      <c r="K54" s="12"/>
      <c r="L54" s="12"/>
      <c r="M54" s="12"/>
      <c r="N54" s="12"/>
      <c r="O54" s="12"/>
      <c r="P54" s="29"/>
      <c r="Q54" s="12"/>
      <c r="R54" s="13"/>
    </row>
    <row r="55" spans="2:18" x14ac:dyDescent="0.3">
      <c r="B55" s="11"/>
      <c r="C55" s="12"/>
      <c r="D55" s="28"/>
      <c r="E55" s="12"/>
      <c r="F55" s="12"/>
      <c r="G55" s="12"/>
      <c r="H55" s="29"/>
      <c r="I55" s="12"/>
      <c r="J55" s="28"/>
      <c r="K55" s="12"/>
      <c r="L55" s="12"/>
      <c r="M55" s="12"/>
      <c r="N55" s="12"/>
      <c r="O55" s="12"/>
      <c r="P55" s="29"/>
      <c r="Q55" s="12"/>
      <c r="R55" s="13"/>
    </row>
    <row r="56" spans="2:18" x14ac:dyDescent="0.3">
      <c r="B56" s="11"/>
      <c r="C56" s="12"/>
      <c r="D56" s="28"/>
      <c r="E56" s="12"/>
      <c r="F56" s="12"/>
      <c r="G56" s="12"/>
      <c r="H56" s="29"/>
      <c r="I56" s="12"/>
      <c r="J56" s="28"/>
      <c r="K56" s="12"/>
      <c r="L56" s="12"/>
      <c r="M56" s="12"/>
      <c r="N56" s="12"/>
      <c r="O56" s="12"/>
      <c r="P56" s="29"/>
      <c r="Q56" s="12"/>
      <c r="R56" s="13"/>
    </row>
    <row r="57" spans="2:18" x14ac:dyDescent="0.3">
      <c r="B57" s="11"/>
      <c r="C57" s="12"/>
      <c r="D57" s="28"/>
      <c r="E57" s="12"/>
      <c r="F57" s="12"/>
      <c r="G57" s="12"/>
      <c r="H57" s="29"/>
      <c r="I57" s="12"/>
      <c r="J57" s="28"/>
      <c r="K57" s="12"/>
      <c r="L57" s="12"/>
      <c r="M57" s="12"/>
      <c r="N57" s="12"/>
      <c r="O57" s="12"/>
      <c r="P57" s="29"/>
      <c r="Q57" s="12"/>
      <c r="R57" s="13"/>
    </row>
    <row r="58" spans="2:18" x14ac:dyDescent="0.3">
      <c r="B58" s="11"/>
      <c r="C58" s="12"/>
      <c r="D58" s="28"/>
      <c r="E58" s="12"/>
      <c r="F58" s="12"/>
      <c r="G58" s="12"/>
      <c r="H58" s="29"/>
      <c r="I58" s="12"/>
      <c r="J58" s="28"/>
      <c r="K58" s="12"/>
      <c r="L58" s="12"/>
      <c r="M58" s="12"/>
      <c r="N58" s="12"/>
      <c r="O58" s="12"/>
      <c r="P58" s="29"/>
      <c r="Q58" s="12"/>
      <c r="R58" s="13"/>
    </row>
    <row r="59" spans="2:18" s="1" customFormat="1" ht="15" x14ac:dyDescent="0.3">
      <c r="B59" s="19"/>
      <c r="C59" s="20"/>
      <c r="D59" s="30" t="s">
        <v>34</v>
      </c>
      <c r="E59" s="31"/>
      <c r="F59" s="31"/>
      <c r="G59" s="32" t="s">
        <v>35</v>
      </c>
      <c r="H59" s="33"/>
      <c r="I59" s="20"/>
      <c r="J59" s="30" t="s">
        <v>34</v>
      </c>
      <c r="K59" s="31"/>
      <c r="L59" s="31"/>
      <c r="M59" s="31"/>
      <c r="N59" s="32" t="s">
        <v>35</v>
      </c>
      <c r="O59" s="31"/>
      <c r="P59" s="33"/>
      <c r="Q59" s="20"/>
      <c r="R59" s="21"/>
    </row>
    <row r="60" spans="2:18" x14ac:dyDescent="0.3">
      <c r="B60" s="11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3"/>
    </row>
    <row r="61" spans="2:18" s="1" customFormat="1" ht="15" x14ac:dyDescent="0.3">
      <c r="B61" s="19"/>
      <c r="C61" s="20"/>
      <c r="D61" s="25" t="s">
        <v>36</v>
      </c>
      <c r="E61" s="26"/>
      <c r="F61" s="26"/>
      <c r="G61" s="26"/>
      <c r="H61" s="27"/>
      <c r="I61" s="20"/>
      <c r="J61" s="25" t="s">
        <v>37</v>
      </c>
      <c r="K61" s="26"/>
      <c r="L61" s="26"/>
      <c r="M61" s="26"/>
      <c r="N61" s="26"/>
      <c r="O61" s="26"/>
      <c r="P61" s="27"/>
      <c r="Q61" s="20"/>
      <c r="R61" s="21"/>
    </row>
    <row r="62" spans="2:18" x14ac:dyDescent="0.3">
      <c r="B62" s="11"/>
      <c r="C62" s="12"/>
      <c r="D62" s="28"/>
      <c r="E62" s="12"/>
      <c r="F62" s="12"/>
      <c r="G62" s="12"/>
      <c r="H62" s="29"/>
      <c r="I62" s="12"/>
      <c r="J62" s="28"/>
      <c r="K62" s="12"/>
      <c r="L62" s="12"/>
      <c r="M62" s="12"/>
      <c r="N62" s="12"/>
      <c r="O62" s="12"/>
      <c r="P62" s="29"/>
      <c r="Q62" s="12"/>
      <c r="R62" s="13"/>
    </row>
    <row r="63" spans="2:18" x14ac:dyDescent="0.3">
      <c r="B63" s="11"/>
      <c r="C63" s="12"/>
      <c r="D63" s="28"/>
      <c r="E63" s="12"/>
      <c r="F63" s="12"/>
      <c r="G63" s="12"/>
      <c r="H63" s="29"/>
      <c r="I63" s="12"/>
      <c r="J63" s="28"/>
      <c r="K63" s="12"/>
      <c r="L63" s="12"/>
      <c r="M63" s="12"/>
      <c r="N63" s="12"/>
      <c r="O63" s="12"/>
      <c r="P63" s="29"/>
      <c r="Q63" s="12"/>
      <c r="R63" s="13"/>
    </row>
    <row r="64" spans="2:18" x14ac:dyDescent="0.3">
      <c r="B64" s="11"/>
      <c r="C64" s="12"/>
      <c r="D64" s="28"/>
      <c r="E64" s="12"/>
      <c r="F64" s="12"/>
      <c r="G64" s="12"/>
      <c r="H64" s="29"/>
      <c r="I64" s="12"/>
      <c r="J64" s="28"/>
      <c r="K64" s="12"/>
      <c r="L64" s="12"/>
      <c r="M64" s="12"/>
      <c r="N64" s="12"/>
      <c r="O64" s="12"/>
      <c r="P64" s="29"/>
      <c r="Q64" s="12"/>
      <c r="R64" s="13"/>
    </row>
    <row r="65" spans="2:18" x14ac:dyDescent="0.3">
      <c r="B65" s="11"/>
      <c r="C65" s="12"/>
      <c r="D65" s="28"/>
      <c r="E65" s="12"/>
      <c r="F65" s="12"/>
      <c r="G65" s="12"/>
      <c r="H65" s="29"/>
      <c r="I65" s="12"/>
      <c r="J65" s="28"/>
      <c r="K65" s="12"/>
      <c r="L65" s="12"/>
      <c r="M65" s="12"/>
      <c r="N65" s="12"/>
      <c r="O65" s="12"/>
      <c r="P65" s="29"/>
      <c r="Q65" s="12"/>
      <c r="R65" s="13"/>
    </row>
    <row r="66" spans="2:18" x14ac:dyDescent="0.3">
      <c r="B66" s="11"/>
      <c r="C66" s="12"/>
      <c r="D66" s="28"/>
      <c r="E66" s="12"/>
      <c r="F66" s="12"/>
      <c r="G66" s="12"/>
      <c r="H66" s="29"/>
      <c r="I66" s="12"/>
      <c r="J66" s="28"/>
      <c r="K66" s="12"/>
      <c r="L66" s="12"/>
      <c r="M66" s="12"/>
      <c r="N66" s="12"/>
      <c r="O66" s="12"/>
      <c r="P66" s="29"/>
      <c r="Q66" s="12"/>
      <c r="R66" s="13"/>
    </row>
    <row r="67" spans="2:18" x14ac:dyDescent="0.3">
      <c r="B67" s="11"/>
      <c r="C67" s="12"/>
      <c r="D67" s="28"/>
      <c r="E67" s="12"/>
      <c r="F67" s="12"/>
      <c r="G67" s="12"/>
      <c r="H67" s="29"/>
      <c r="I67" s="12"/>
      <c r="J67" s="28"/>
      <c r="K67" s="12"/>
      <c r="L67" s="12"/>
      <c r="M67" s="12"/>
      <c r="N67" s="12"/>
      <c r="O67" s="12"/>
      <c r="P67" s="29"/>
      <c r="Q67" s="12"/>
      <c r="R67" s="13"/>
    </row>
    <row r="68" spans="2:18" x14ac:dyDescent="0.3">
      <c r="B68" s="11"/>
      <c r="C68" s="12"/>
      <c r="D68" s="28"/>
      <c r="E68" s="12"/>
      <c r="F68" s="12"/>
      <c r="G68" s="12"/>
      <c r="H68" s="29"/>
      <c r="I68" s="12"/>
      <c r="J68" s="28"/>
      <c r="K68" s="12"/>
      <c r="L68" s="12"/>
      <c r="M68" s="12"/>
      <c r="N68" s="12"/>
      <c r="O68" s="12"/>
      <c r="P68" s="29"/>
      <c r="Q68" s="12"/>
      <c r="R68" s="13"/>
    </row>
    <row r="69" spans="2:18" x14ac:dyDescent="0.3">
      <c r="B69" s="11"/>
      <c r="C69" s="12"/>
      <c r="D69" s="28"/>
      <c r="E69" s="12"/>
      <c r="F69" s="12"/>
      <c r="G69" s="12"/>
      <c r="H69" s="29"/>
      <c r="I69" s="12"/>
      <c r="J69" s="28"/>
      <c r="K69" s="12"/>
      <c r="L69" s="12"/>
      <c r="M69" s="12"/>
      <c r="N69" s="12"/>
      <c r="O69" s="12"/>
      <c r="P69" s="29"/>
      <c r="Q69" s="12"/>
      <c r="R69" s="13"/>
    </row>
    <row r="70" spans="2:18" s="1" customFormat="1" ht="15" x14ac:dyDescent="0.3">
      <c r="B70" s="19"/>
      <c r="C70" s="20"/>
      <c r="D70" s="30" t="s">
        <v>34</v>
      </c>
      <c r="E70" s="31"/>
      <c r="F70" s="31"/>
      <c r="G70" s="32" t="s">
        <v>35</v>
      </c>
      <c r="H70" s="33"/>
      <c r="I70" s="20"/>
      <c r="J70" s="30" t="s">
        <v>34</v>
      </c>
      <c r="K70" s="31"/>
      <c r="L70" s="31"/>
      <c r="M70" s="31"/>
      <c r="N70" s="32" t="s">
        <v>35</v>
      </c>
      <c r="O70" s="31"/>
      <c r="P70" s="33"/>
      <c r="Q70" s="20"/>
      <c r="R70" s="21"/>
    </row>
    <row r="71" spans="2:18" s="1" customFormat="1" ht="14.45" customHeight="1" x14ac:dyDescent="0.3">
      <c r="B71" s="34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6"/>
    </row>
    <row r="75" spans="2:18" s="1" customFormat="1" ht="6.95" customHeight="1" x14ac:dyDescent="0.3"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9"/>
    </row>
    <row r="76" spans="2:18" s="1" customFormat="1" ht="36.950000000000003" customHeight="1" x14ac:dyDescent="0.3">
      <c r="B76" s="19"/>
      <c r="C76" s="132" t="s">
        <v>48</v>
      </c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21"/>
    </row>
    <row r="77" spans="2:18" s="1" customFormat="1" ht="6.95" customHeight="1" x14ac:dyDescent="0.3"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1"/>
    </row>
    <row r="78" spans="2:18" s="1" customFormat="1" ht="36.950000000000003" customHeight="1" x14ac:dyDescent="0.3">
      <c r="B78" s="19"/>
      <c r="C78" s="40" t="s">
        <v>6</v>
      </c>
      <c r="D78" s="20"/>
      <c r="E78" s="20"/>
      <c r="F78" s="133" t="str">
        <f>F6</f>
        <v>Pokládka živičného krytu na cestnej komunikácii ul. Sládkovičova                     (ku rodinným domom)</v>
      </c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20"/>
      <c r="R78" s="21"/>
    </row>
    <row r="79" spans="2:18" s="1" customFormat="1" ht="6.95" customHeight="1" x14ac:dyDescent="0.3"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1"/>
    </row>
    <row r="80" spans="2:18" s="1" customFormat="1" ht="18" customHeight="1" x14ac:dyDescent="0.3">
      <c r="B80" s="19"/>
      <c r="C80" s="17" t="s">
        <v>9</v>
      </c>
      <c r="D80" s="20"/>
      <c r="E80" s="20"/>
      <c r="F80" s="15" t="str">
        <f>F8</f>
        <v>Žiar nad Hronom</v>
      </c>
      <c r="G80" s="20"/>
      <c r="H80" s="20"/>
      <c r="I80" s="20"/>
      <c r="J80" s="20"/>
      <c r="K80" s="17" t="s">
        <v>11</v>
      </c>
      <c r="L80" s="20"/>
      <c r="M80" s="135">
        <f>IF(O8="","",O8)</f>
        <v>42684</v>
      </c>
      <c r="N80" s="119"/>
      <c r="O80" s="119"/>
      <c r="P80" s="119"/>
      <c r="Q80" s="20"/>
      <c r="R80" s="21"/>
    </row>
    <row r="81" spans="2:47" s="1" customFormat="1" ht="6.95" customHeight="1" x14ac:dyDescent="0.3"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1"/>
    </row>
    <row r="82" spans="2:47" s="1" customFormat="1" ht="15" x14ac:dyDescent="0.3">
      <c r="B82" s="19"/>
      <c r="C82" s="17" t="s">
        <v>12</v>
      </c>
      <c r="D82" s="20"/>
      <c r="E82" s="20"/>
      <c r="F82" s="15" t="str">
        <f>E11</f>
        <v xml:space="preserve">Mesto Žiar nad Hronom </v>
      </c>
      <c r="G82" s="20"/>
      <c r="H82" s="20"/>
      <c r="I82" s="20"/>
      <c r="J82" s="20"/>
      <c r="K82" s="17" t="s">
        <v>18</v>
      </c>
      <c r="L82" s="20"/>
      <c r="M82" s="118">
        <f>E17</f>
        <v>0</v>
      </c>
      <c r="N82" s="119"/>
      <c r="O82" s="119"/>
      <c r="P82" s="119"/>
      <c r="Q82" s="119"/>
      <c r="R82" s="21"/>
    </row>
    <row r="83" spans="2:47" s="1" customFormat="1" ht="14.45" customHeight="1" x14ac:dyDescent="0.3">
      <c r="B83" s="19"/>
      <c r="C83" s="17" t="s">
        <v>17</v>
      </c>
      <c r="D83" s="20"/>
      <c r="E83" s="20"/>
      <c r="F83" s="15" t="str">
        <f>IF(E14="","",E14)</f>
        <v/>
      </c>
      <c r="G83" s="20"/>
      <c r="H83" s="20"/>
      <c r="I83" s="20"/>
      <c r="J83" s="20"/>
      <c r="K83" s="17" t="s">
        <v>19</v>
      </c>
      <c r="L83" s="20"/>
      <c r="M83" s="118">
        <f>E20</f>
        <v>0</v>
      </c>
      <c r="N83" s="119"/>
      <c r="O83" s="119"/>
      <c r="P83" s="119"/>
      <c r="Q83" s="119"/>
      <c r="R83" s="21"/>
    </row>
    <row r="84" spans="2:47" s="1" customFormat="1" ht="10.35" customHeight="1" x14ac:dyDescent="0.3"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1"/>
    </row>
    <row r="85" spans="2:47" s="1" customFormat="1" ht="29.25" customHeight="1" x14ac:dyDescent="0.3">
      <c r="B85" s="19"/>
      <c r="C85" s="139" t="s">
        <v>49</v>
      </c>
      <c r="D85" s="131"/>
      <c r="E85" s="131"/>
      <c r="F85" s="131"/>
      <c r="G85" s="131"/>
      <c r="H85" s="48"/>
      <c r="I85" s="48"/>
      <c r="J85" s="48"/>
      <c r="K85" s="48"/>
      <c r="L85" s="48"/>
      <c r="M85" s="48"/>
      <c r="N85" s="139" t="s">
        <v>50</v>
      </c>
      <c r="O85" s="119"/>
      <c r="P85" s="119"/>
      <c r="Q85" s="119"/>
      <c r="R85" s="21"/>
    </row>
    <row r="86" spans="2:47" s="1" customFormat="1" ht="10.35" customHeight="1" x14ac:dyDescent="0.3"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1"/>
    </row>
    <row r="87" spans="2:47" s="1" customFormat="1" ht="29.25" customHeight="1" x14ac:dyDescent="0.3">
      <c r="B87" s="19"/>
      <c r="C87" s="55" t="s">
        <v>51</v>
      </c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140">
        <f>N112</f>
        <v>0</v>
      </c>
      <c r="O87" s="119"/>
      <c r="P87" s="119"/>
      <c r="Q87" s="119"/>
      <c r="R87" s="21"/>
      <c r="AU87" s="7" t="s">
        <v>52</v>
      </c>
    </row>
    <row r="88" spans="2:47" s="2" customFormat="1" ht="24.95" customHeight="1" x14ac:dyDescent="0.3">
      <c r="B88" s="56"/>
      <c r="C88" s="57"/>
      <c r="D88" s="58" t="s">
        <v>53</v>
      </c>
      <c r="E88" s="57"/>
      <c r="F88" s="57"/>
      <c r="G88" s="57"/>
      <c r="H88" s="57"/>
      <c r="I88" s="57"/>
      <c r="J88" s="57"/>
      <c r="K88" s="57"/>
      <c r="L88" s="57"/>
      <c r="M88" s="57"/>
      <c r="N88" s="141">
        <f>N113</f>
        <v>0</v>
      </c>
      <c r="O88" s="142"/>
      <c r="P88" s="142"/>
      <c r="Q88" s="142"/>
      <c r="R88" s="59"/>
    </row>
    <row r="89" spans="2:47" s="3" customFormat="1" ht="19.899999999999999" customHeight="1" x14ac:dyDescent="0.3">
      <c r="B89" s="60"/>
      <c r="C89" s="61"/>
      <c r="D89" s="62" t="s">
        <v>54</v>
      </c>
      <c r="E89" s="61"/>
      <c r="F89" s="61"/>
      <c r="G89" s="61"/>
      <c r="H89" s="61"/>
      <c r="I89" s="61"/>
      <c r="J89" s="61"/>
      <c r="K89" s="61"/>
      <c r="L89" s="61"/>
      <c r="M89" s="61"/>
      <c r="N89" s="136">
        <f>N114</f>
        <v>0</v>
      </c>
      <c r="O89" s="137"/>
      <c r="P89" s="137"/>
      <c r="Q89" s="137"/>
      <c r="R89" s="63"/>
    </row>
    <row r="90" spans="2:47" s="3" customFormat="1" ht="19.899999999999999" customHeight="1" x14ac:dyDescent="0.3">
      <c r="B90" s="60"/>
      <c r="C90" s="61"/>
      <c r="D90" s="62" t="s">
        <v>55</v>
      </c>
      <c r="E90" s="61"/>
      <c r="F90" s="61"/>
      <c r="G90" s="61"/>
      <c r="H90" s="61"/>
      <c r="I90" s="61"/>
      <c r="J90" s="61"/>
      <c r="K90" s="61"/>
      <c r="L90" s="61"/>
      <c r="M90" s="61"/>
      <c r="N90" s="136">
        <f>N116</f>
        <v>0</v>
      </c>
      <c r="O90" s="137"/>
      <c r="P90" s="137"/>
      <c r="Q90" s="137"/>
      <c r="R90" s="63"/>
    </row>
    <row r="91" spans="2:47" s="3" customFormat="1" ht="19.899999999999999" customHeight="1" x14ac:dyDescent="0.3">
      <c r="B91" s="60"/>
      <c r="C91" s="61"/>
      <c r="D91" s="62" t="s">
        <v>56</v>
      </c>
      <c r="E91" s="61"/>
      <c r="F91" s="61"/>
      <c r="G91" s="61"/>
      <c r="H91" s="61"/>
      <c r="I91" s="61"/>
      <c r="J91" s="61"/>
      <c r="K91" s="61"/>
      <c r="L91" s="61"/>
      <c r="M91" s="61"/>
      <c r="N91" s="136">
        <f>N119</f>
        <v>0</v>
      </c>
      <c r="O91" s="137"/>
      <c r="P91" s="137"/>
      <c r="Q91" s="137"/>
      <c r="R91" s="63"/>
    </row>
    <row r="92" spans="2:47" s="3" customFormat="1" ht="19.899999999999999" customHeight="1" x14ac:dyDescent="0.3">
      <c r="B92" s="60"/>
      <c r="C92" s="61"/>
      <c r="D92" s="62" t="s">
        <v>57</v>
      </c>
      <c r="E92" s="61"/>
      <c r="F92" s="61"/>
      <c r="G92" s="61"/>
      <c r="H92" s="61"/>
      <c r="I92" s="61"/>
      <c r="J92" s="61"/>
      <c r="K92" s="61"/>
      <c r="L92" s="61"/>
      <c r="M92" s="61"/>
      <c r="N92" s="136">
        <f>N125</f>
        <v>0</v>
      </c>
      <c r="O92" s="137"/>
      <c r="P92" s="137"/>
      <c r="Q92" s="137"/>
      <c r="R92" s="63"/>
    </row>
    <row r="93" spans="2:47" s="1" customFormat="1" ht="21.75" customHeight="1" x14ac:dyDescent="0.3"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1"/>
    </row>
    <row r="94" spans="2:47" s="1" customFormat="1" ht="29.25" customHeight="1" x14ac:dyDescent="0.3">
      <c r="B94" s="19"/>
      <c r="C94" s="55" t="s">
        <v>58</v>
      </c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138">
        <v>0</v>
      </c>
      <c r="O94" s="119"/>
      <c r="P94" s="119"/>
      <c r="Q94" s="119"/>
      <c r="R94" s="21"/>
      <c r="T94" s="64"/>
      <c r="U94" s="65" t="s">
        <v>22</v>
      </c>
    </row>
    <row r="95" spans="2:47" s="1" customFormat="1" ht="18" customHeight="1" x14ac:dyDescent="0.3"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1"/>
    </row>
    <row r="96" spans="2:47" s="1" customFormat="1" ht="29.25" customHeight="1" x14ac:dyDescent="0.3">
      <c r="B96" s="19"/>
      <c r="C96" s="47" t="s">
        <v>43</v>
      </c>
      <c r="D96" s="48"/>
      <c r="E96" s="48"/>
      <c r="F96" s="48"/>
      <c r="G96" s="48"/>
      <c r="H96" s="48"/>
      <c r="I96" s="48"/>
      <c r="J96" s="48"/>
      <c r="K96" s="48"/>
      <c r="L96" s="130">
        <f>ROUND(SUM(N87+N94),2)</f>
        <v>0</v>
      </c>
      <c r="M96" s="131"/>
      <c r="N96" s="131"/>
      <c r="O96" s="131"/>
      <c r="P96" s="131"/>
      <c r="Q96" s="131"/>
      <c r="R96" s="21"/>
    </row>
    <row r="97" spans="2:63" s="1" customFormat="1" ht="6.95" customHeight="1" x14ac:dyDescent="0.3"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6"/>
    </row>
    <row r="101" spans="2:63" s="1" customFormat="1" ht="6.95" customHeight="1" x14ac:dyDescent="0.3"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9"/>
    </row>
    <row r="102" spans="2:63" s="1" customFormat="1" ht="36.950000000000003" customHeight="1" x14ac:dyDescent="0.3">
      <c r="B102" s="19"/>
      <c r="C102" s="132" t="s">
        <v>59</v>
      </c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21"/>
    </row>
    <row r="103" spans="2:63" s="1" customFormat="1" ht="6.95" customHeight="1" x14ac:dyDescent="0.3"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1"/>
    </row>
    <row r="104" spans="2:63" s="1" customFormat="1" ht="36.950000000000003" customHeight="1" x14ac:dyDescent="0.3">
      <c r="B104" s="19"/>
      <c r="C104" s="40" t="s">
        <v>6</v>
      </c>
      <c r="D104" s="20"/>
      <c r="E104" s="20"/>
      <c r="F104" s="133" t="str">
        <f>F6</f>
        <v>Pokládka živičného krytu na cestnej komunikácii ul. Sládkovičova                     (ku rodinným domom)</v>
      </c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20"/>
      <c r="R104" s="21"/>
    </row>
    <row r="105" spans="2:63" s="1" customFormat="1" ht="6.95" customHeight="1" x14ac:dyDescent="0.3"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1"/>
    </row>
    <row r="106" spans="2:63" s="1" customFormat="1" ht="18" customHeight="1" x14ac:dyDescent="0.3">
      <c r="B106" s="19"/>
      <c r="C106" s="17" t="s">
        <v>9</v>
      </c>
      <c r="D106" s="20"/>
      <c r="E106" s="20"/>
      <c r="F106" s="15" t="str">
        <f>F8</f>
        <v>Žiar nad Hronom</v>
      </c>
      <c r="G106" s="20"/>
      <c r="H106" s="20"/>
      <c r="I106" s="20"/>
      <c r="J106" s="20"/>
      <c r="K106" s="17" t="s">
        <v>11</v>
      </c>
      <c r="L106" s="20"/>
      <c r="M106" s="135">
        <f>IF(O8="","",O8)</f>
        <v>42684</v>
      </c>
      <c r="N106" s="119"/>
      <c r="O106" s="119"/>
      <c r="P106" s="119"/>
      <c r="Q106" s="20"/>
      <c r="R106" s="21"/>
    </row>
    <row r="107" spans="2:63" s="1" customFormat="1" ht="6.95" customHeight="1" x14ac:dyDescent="0.3"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1"/>
    </row>
    <row r="108" spans="2:63" s="1" customFormat="1" ht="15" x14ac:dyDescent="0.3">
      <c r="B108" s="19"/>
      <c r="C108" s="17" t="s">
        <v>12</v>
      </c>
      <c r="D108" s="20"/>
      <c r="E108" s="20"/>
      <c r="F108" s="15" t="str">
        <f>E11</f>
        <v xml:space="preserve">Mesto Žiar nad Hronom </v>
      </c>
      <c r="G108" s="20"/>
      <c r="H108" s="20"/>
      <c r="I108" s="20"/>
      <c r="J108" s="20"/>
      <c r="K108" s="17" t="s">
        <v>18</v>
      </c>
      <c r="L108" s="20"/>
      <c r="M108" s="118">
        <f>E17</f>
        <v>0</v>
      </c>
      <c r="N108" s="119"/>
      <c r="O108" s="119"/>
      <c r="P108" s="119"/>
      <c r="Q108" s="119"/>
      <c r="R108" s="21"/>
    </row>
    <row r="109" spans="2:63" s="1" customFormat="1" ht="14.45" customHeight="1" x14ac:dyDescent="0.3">
      <c r="B109" s="19"/>
      <c r="C109" s="17" t="s">
        <v>17</v>
      </c>
      <c r="D109" s="20"/>
      <c r="E109" s="20"/>
      <c r="F109" s="15" t="str">
        <f>IF(E14="","",E14)</f>
        <v/>
      </c>
      <c r="G109" s="20"/>
      <c r="H109" s="20"/>
      <c r="I109" s="20"/>
      <c r="J109" s="20"/>
      <c r="K109" s="17" t="s">
        <v>19</v>
      </c>
      <c r="L109" s="20"/>
      <c r="M109" s="118">
        <f>E20</f>
        <v>0</v>
      </c>
      <c r="N109" s="119"/>
      <c r="O109" s="119"/>
      <c r="P109" s="119"/>
      <c r="Q109" s="119"/>
      <c r="R109" s="21"/>
    </row>
    <row r="110" spans="2:63" s="1" customFormat="1" ht="10.35" customHeight="1" x14ac:dyDescent="0.3"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1"/>
    </row>
    <row r="111" spans="2:63" s="4" customFormat="1" ht="29.25" customHeight="1" x14ac:dyDescent="0.3">
      <c r="B111" s="66"/>
      <c r="C111" s="67" t="s">
        <v>60</v>
      </c>
      <c r="D111" s="68" t="s">
        <v>61</v>
      </c>
      <c r="E111" s="68" t="s">
        <v>38</v>
      </c>
      <c r="F111" s="120" t="s">
        <v>62</v>
      </c>
      <c r="G111" s="121"/>
      <c r="H111" s="121"/>
      <c r="I111" s="121"/>
      <c r="J111" s="68" t="s">
        <v>63</v>
      </c>
      <c r="K111" s="68" t="s">
        <v>64</v>
      </c>
      <c r="L111" s="122" t="s">
        <v>65</v>
      </c>
      <c r="M111" s="121"/>
      <c r="N111" s="120" t="s">
        <v>50</v>
      </c>
      <c r="O111" s="121"/>
      <c r="P111" s="121"/>
      <c r="Q111" s="123"/>
      <c r="R111" s="69"/>
      <c r="T111" s="42" t="s">
        <v>66</v>
      </c>
      <c r="U111" s="43" t="s">
        <v>22</v>
      </c>
      <c r="V111" s="43" t="s">
        <v>67</v>
      </c>
      <c r="W111" s="43" t="s">
        <v>68</v>
      </c>
      <c r="X111" s="43" t="s">
        <v>69</v>
      </c>
      <c r="Y111" s="43" t="s">
        <v>70</v>
      </c>
      <c r="Z111" s="43" t="s">
        <v>71</v>
      </c>
      <c r="AA111" s="44" t="s">
        <v>72</v>
      </c>
    </row>
    <row r="112" spans="2:63" s="1" customFormat="1" ht="29.25" customHeight="1" x14ac:dyDescent="0.35">
      <c r="B112" s="19"/>
      <c r="C112" s="46" t="s">
        <v>46</v>
      </c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124">
        <f>BK112</f>
        <v>0</v>
      </c>
      <c r="O112" s="125"/>
      <c r="P112" s="125"/>
      <c r="Q112" s="125"/>
      <c r="R112" s="21"/>
      <c r="T112" s="45"/>
      <c r="U112" s="26"/>
      <c r="V112" s="26"/>
      <c r="W112" s="70">
        <f>W113</f>
        <v>133.219751</v>
      </c>
      <c r="X112" s="26"/>
      <c r="Y112" s="70">
        <f>Y113</f>
        <v>87.882199999999997</v>
      </c>
      <c r="Z112" s="26"/>
      <c r="AA112" s="71">
        <f>AA113</f>
        <v>6.5250000000000004</v>
      </c>
      <c r="AT112" s="7" t="s">
        <v>39</v>
      </c>
      <c r="AU112" s="7" t="s">
        <v>52</v>
      </c>
      <c r="BK112" s="72">
        <f>BK113</f>
        <v>0</v>
      </c>
    </row>
    <row r="113" spans="2:65" s="5" customFormat="1" ht="37.35" customHeight="1" x14ac:dyDescent="0.35">
      <c r="B113" s="73"/>
      <c r="C113" s="74"/>
      <c r="D113" s="75" t="s">
        <v>53</v>
      </c>
      <c r="E113" s="75"/>
      <c r="F113" s="75"/>
      <c r="G113" s="75"/>
      <c r="H113" s="75"/>
      <c r="I113" s="75"/>
      <c r="J113" s="75"/>
      <c r="K113" s="75"/>
      <c r="L113" s="75"/>
      <c r="M113" s="75"/>
      <c r="N113" s="126">
        <f>BK113</f>
        <v>0</v>
      </c>
      <c r="O113" s="127"/>
      <c r="P113" s="127"/>
      <c r="Q113" s="127"/>
      <c r="R113" s="76"/>
      <c r="T113" s="77"/>
      <c r="U113" s="74"/>
      <c r="V113" s="74"/>
      <c r="W113" s="78">
        <f>W114+W116+W119+W125</f>
        <v>133.219751</v>
      </c>
      <c r="X113" s="74"/>
      <c r="Y113" s="78">
        <f>Y114+Y116+Y119+Y125</f>
        <v>87.882199999999997</v>
      </c>
      <c r="Z113" s="74"/>
      <c r="AA113" s="79">
        <f>AA114+AA116+AA119+AA125</f>
        <v>6.5250000000000004</v>
      </c>
      <c r="AR113" s="80" t="s">
        <v>42</v>
      </c>
      <c r="AT113" s="81" t="s">
        <v>39</v>
      </c>
      <c r="AU113" s="81" t="s">
        <v>40</v>
      </c>
      <c r="AY113" s="80" t="s">
        <v>73</v>
      </c>
      <c r="BK113" s="82">
        <f>BK114+BK116+BK119+BK125</f>
        <v>0</v>
      </c>
    </row>
    <row r="114" spans="2:65" s="5" customFormat="1" ht="19.899999999999999" customHeight="1" x14ac:dyDescent="0.3">
      <c r="B114" s="73"/>
      <c r="C114" s="74"/>
      <c r="D114" s="83" t="s">
        <v>54</v>
      </c>
      <c r="E114" s="83"/>
      <c r="F114" s="83"/>
      <c r="G114" s="83"/>
      <c r="H114" s="83"/>
      <c r="I114" s="83"/>
      <c r="J114" s="83"/>
      <c r="K114" s="83"/>
      <c r="L114" s="83"/>
      <c r="M114" s="83"/>
      <c r="N114" s="128">
        <f>BK114</f>
        <v>0</v>
      </c>
      <c r="O114" s="129"/>
      <c r="P114" s="129"/>
      <c r="Q114" s="129"/>
      <c r="R114" s="76"/>
      <c r="T114" s="77"/>
      <c r="U114" s="74"/>
      <c r="V114" s="74"/>
      <c r="W114" s="78">
        <f>W115</f>
        <v>33.901000000000003</v>
      </c>
      <c r="X114" s="74"/>
      <c r="Y114" s="78">
        <f>Y115</f>
        <v>0</v>
      </c>
      <c r="Z114" s="74"/>
      <c r="AA114" s="79">
        <f>AA115</f>
        <v>6.5250000000000004</v>
      </c>
      <c r="AR114" s="80" t="s">
        <v>42</v>
      </c>
      <c r="AT114" s="81" t="s">
        <v>39</v>
      </c>
      <c r="AU114" s="81" t="s">
        <v>42</v>
      </c>
      <c r="AY114" s="80" t="s">
        <v>73</v>
      </c>
      <c r="BK114" s="82">
        <f>BK115</f>
        <v>0</v>
      </c>
    </row>
    <row r="115" spans="2:65" s="1" customFormat="1" ht="44.25" hidden="1" customHeight="1" x14ac:dyDescent="0.3">
      <c r="B115" s="84"/>
      <c r="C115" s="85" t="s">
        <v>42</v>
      </c>
      <c r="D115" s="85" t="s">
        <v>74</v>
      </c>
      <c r="E115" s="86" t="s">
        <v>75</v>
      </c>
      <c r="F115" s="111" t="s">
        <v>76</v>
      </c>
      <c r="G115" s="112"/>
      <c r="H115" s="112"/>
      <c r="I115" s="112"/>
      <c r="J115" s="87" t="s">
        <v>77</v>
      </c>
      <c r="K115" s="88">
        <v>29</v>
      </c>
      <c r="L115" s="113">
        <v>0</v>
      </c>
      <c r="M115" s="112"/>
      <c r="N115" s="113">
        <f>ROUND(L115*K115,3)</f>
        <v>0</v>
      </c>
      <c r="O115" s="112"/>
      <c r="P115" s="112"/>
      <c r="Q115" s="112"/>
      <c r="R115" s="89"/>
      <c r="T115" s="90" t="s">
        <v>1</v>
      </c>
      <c r="U115" s="24" t="s">
        <v>25</v>
      </c>
      <c r="V115" s="91">
        <v>1.169</v>
      </c>
      <c r="W115" s="91">
        <f>V115*K115</f>
        <v>33.901000000000003</v>
      </c>
      <c r="X115" s="91">
        <v>0</v>
      </c>
      <c r="Y115" s="91">
        <f>X115*K115</f>
        <v>0</v>
      </c>
      <c r="Z115" s="91">
        <v>0.22500000000000001</v>
      </c>
      <c r="AA115" s="92">
        <f>Z115*K115</f>
        <v>6.5250000000000004</v>
      </c>
      <c r="AR115" s="7" t="s">
        <v>78</v>
      </c>
      <c r="AT115" s="7" t="s">
        <v>74</v>
      </c>
      <c r="AU115" s="7" t="s">
        <v>79</v>
      </c>
      <c r="AY115" s="7" t="s">
        <v>73</v>
      </c>
      <c r="BE115" s="93">
        <f>IF(U115="základná",N115,0)</f>
        <v>0</v>
      </c>
      <c r="BF115" s="93">
        <f>IF(U115="znížená",N115,0)</f>
        <v>0</v>
      </c>
      <c r="BG115" s="93">
        <f>IF(U115="zákl. prenesená",N115,0)</f>
        <v>0</v>
      </c>
      <c r="BH115" s="93">
        <f>IF(U115="zníž. prenesená",N115,0)</f>
        <v>0</v>
      </c>
      <c r="BI115" s="93">
        <f>IF(U115="nulová",N115,0)</f>
        <v>0</v>
      </c>
      <c r="BJ115" s="7" t="s">
        <v>79</v>
      </c>
      <c r="BK115" s="94">
        <f>ROUND(L115*K115,3)</f>
        <v>0</v>
      </c>
      <c r="BL115" s="7" t="s">
        <v>78</v>
      </c>
      <c r="BM115" s="7" t="s">
        <v>80</v>
      </c>
    </row>
    <row r="116" spans="2:65" s="5" customFormat="1" ht="29.85" customHeight="1" x14ac:dyDescent="0.3">
      <c r="B116" s="73"/>
      <c r="C116" s="74"/>
      <c r="D116" s="83" t="s">
        <v>55</v>
      </c>
      <c r="E116" s="83"/>
      <c r="F116" s="83"/>
      <c r="G116" s="83"/>
      <c r="H116" s="83"/>
      <c r="I116" s="83"/>
      <c r="J116" s="83"/>
      <c r="K116" s="83"/>
      <c r="L116" s="83"/>
      <c r="M116" s="83"/>
      <c r="N116" s="106">
        <f>BK116</f>
        <v>0</v>
      </c>
      <c r="O116" s="107"/>
      <c r="P116" s="107"/>
      <c r="Q116" s="107"/>
      <c r="R116" s="76"/>
      <c r="T116" s="77"/>
      <c r="U116" s="74"/>
      <c r="V116" s="74"/>
      <c r="W116" s="78">
        <f>SUM(W117:W118)</f>
        <v>54.118000000000002</v>
      </c>
      <c r="X116" s="74"/>
      <c r="Y116" s="78">
        <f>SUM(Y117:Y118)</f>
        <v>87.5822</v>
      </c>
      <c r="Z116" s="74"/>
      <c r="AA116" s="79">
        <f>SUM(AA117:AA118)</f>
        <v>0</v>
      </c>
      <c r="AR116" s="80" t="s">
        <v>42</v>
      </c>
      <c r="AT116" s="81" t="s">
        <v>39</v>
      </c>
      <c r="AU116" s="81" t="s">
        <v>42</v>
      </c>
      <c r="AY116" s="80" t="s">
        <v>73</v>
      </c>
      <c r="BK116" s="82">
        <f>SUM(BK117:BK118)</f>
        <v>0</v>
      </c>
    </row>
    <row r="117" spans="2:65" s="1" customFormat="1" ht="44.25" customHeight="1" x14ac:dyDescent="0.3">
      <c r="B117" s="84"/>
      <c r="C117" s="85" t="s">
        <v>81</v>
      </c>
      <c r="D117" s="85" t="s">
        <v>74</v>
      </c>
      <c r="E117" s="86" t="s">
        <v>82</v>
      </c>
      <c r="F117" s="111" t="s">
        <v>83</v>
      </c>
      <c r="G117" s="112"/>
      <c r="H117" s="112"/>
      <c r="I117" s="112"/>
      <c r="J117" s="87" t="s">
        <v>77</v>
      </c>
      <c r="K117" s="88">
        <v>482</v>
      </c>
      <c r="L117" s="113">
        <v>0</v>
      </c>
      <c r="M117" s="112"/>
      <c r="N117" s="113">
        <f>ROUND(L117*K117,3)</f>
        <v>0</v>
      </c>
      <c r="O117" s="112"/>
      <c r="P117" s="112"/>
      <c r="Q117" s="112"/>
      <c r="R117" s="89"/>
      <c r="T117" s="90" t="s">
        <v>1</v>
      </c>
      <c r="U117" s="24" t="s">
        <v>25</v>
      </c>
      <c r="V117" s="91">
        <v>8.3000000000000004E-2</v>
      </c>
      <c r="W117" s="91">
        <f>V117*K117</f>
        <v>40.006</v>
      </c>
      <c r="X117" s="91">
        <v>0.15559000000000001</v>
      </c>
      <c r="Y117" s="91">
        <f>X117*K117</f>
        <v>74.994380000000007</v>
      </c>
      <c r="Z117" s="91">
        <v>0</v>
      </c>
      <c r="AA117" s="92">
        <f>Z117*K117</f>
        <v>0</v>
      </c>
      <c r="AR117" s="7" t="s">
        <v>78</v>
      </c>
      <c r="AT117" s="7" t="s">
        <v>74</v>
      </c>
      <c r="AU117" s="7" t="s">
        <v>79</v>
      </c>
      <c r="AY117" s="7" t="s">
        <v>73</v>
      </c>
      <c r="BE117" s="93">
        <f>IF(U117="základná",N117,0)</f>
        <v>0</v>
      </c>
      <c r="BF117" s="93">
        <f>IF(U117="znížená",N117,0)</f>
        <v>0</v>
      </c>
      <c r="BG117" s="93">
        <f>IF(U117="zákl. prenesená",N117,0)</f>
        <v>0</v>
      </c>
      <c r="BH117" s="93">
        <f>IF(U117="zníž. prenesená",N117,0)</f>
        <v>0</v>
      </c>
      <c r="BI117" s="93">
        <f>IF(U117="nulová",N117,0)</f>
        <v>0</v>
      </c>
      <c r="BJ117" s="7" t="s">
        <v>79</v>
      </c>
      <c r="BK117" s="94">
        <f>ROUND(L117*K117,3)</f>
        <v>0</v>
      </c>
      <c r="BL117" s="7" t="s">
        <v>78</v>
      </c>
      <c r="BM117" s="7" t="s">
        <v>84</v>
      </c>
    </row>
    <row r="118" spans="2:65" s="1" customFormat="1" ht="44.25" hidden="1" customHeight="1" x14ac:dyDescent="0.3">
      <c r="B118" s="84"/>
      <c r="C118" s="85" t="s">
        <v>85</v>
      </c>
      <c r="D118" s="85" t="s">
        <v>74</v>
      </c>
      <c r="E118" s="86" t="s">
        <v>86</v>
      </c>
      <c r="F118" s="111" t="s">
        <v>87</v>
      </c>
      <c r="G118" s="112"/>
      <c r="H118" s="112"/>
      <c r="I118" s="112"/>
      <c r="J118" s="87" t="s">
        <v>77</v>
      </c>
      <c r="K118" s="88">
        <v>42</v>
      </c>
      <c r="L118" s="113">
        <v>0</v>
      </c>
      <c r="M118" s="112"/>
      <c r="N118" s="113">
        <f>ROUND(L118*K118,3)</f>
        <v>0</v>
      </c>
      <c r="O118" s="112"/>
      <c r="P118" s="112"/>
      <c r="Q118" s="112"/>
      <c r="R118" s="89"/>
      <c r="T118" s="90" t="s">
        <v>1</v>
      </c>
      <c r="U118" s="24" t="s">
        <v>25</v>
      </c>
      <c r="V118" s="91">
        <v>0.33600000000000002</v>
      </c>
      <c r="W118" s="91">
        <f>V118*K118</f>
        <v>14.112</v>
      </c>
      <c r="X118" s="91">
        <v>0.29970999999999998</v>
      </c>
      <c r="Y118" s="91">
        <f>X118*K118</f>
        <v>12.587819999999999</v>
      </c>
      <c r="Z118" s="91">
        <v>0</v>
      </c>
      <c r="AA118" s="92">
        <f>Z118*K118</f>
        <v>0</v>
      </c>
      <c r="AR118" s="7" t="s">
        <v>78</v>
      </c>
      <c r="AT118" s="7" t="s">
        <v>74</v>
      </c>
      <c r="AU118" s="7" t="s">
        <v>79</v>
      </c>
      <c r="AY118" s="7" t="s">
        <v>73</v>
      </c>
      <c r="BE118" s="93">
        <f>IF(U118="základná",N118,0)</f>
        <v>0</v>
      </c>
      <c r="BF118" s="93">
        <f>IF(U118="znížená",N118,0)</f>
        <v>0</v>
      </c>
      <c r="BG118" s="93">
        <f>IF(U118="zákl. prenesená",N118,0)</f>
        <v>0</v>
      </c>
      <c r="BH118" s="93">
        <f>IF(U118="zníž. prenesená",N118,0)</f>
        <v>0</v>
      </c>
      <c r="BI118" s="93">
        <f>IF(U118="nulová",N118,0)</f>
        <v>0</v>
      </c>
      <c r="BJ118" s="7" t="s">
        <v>79</v>
      </c>
      <c r="BK118" s="94">
        <f>ROUND(L118*K118,3)</f>
        <v>0</v>
      </c>
      <c r="BL118" s="7" t="s">
        <v>78</v>
      </c>
      <c r="BM118" s="7" t="s">
        <v>88</v>
      </c>
    </row>
    <row r="119" spans="2:65" s="5" customFormat="1" ht="29.85" customHeight="1" x14ac:dyDescent="0.3">
      <c r="B119" s="73"/>
      <c r="C119" s="74"/>
      <c r="D119" s="83" t="s">
        <v>56</v>
      </c>
      <c r="E119" s="83"/>
      <c r="F119" s="83"/>
      <c r="G119" s="83"/>
      <c r="H119" s="83"/>
      <c r="I119" s="83"/>
      <c r="J119" s="83"/>
      <c r="K119" s="83"/>
      <c r="L119" s="83"/>
      <c r="M119" s="83"/>
      <c r="N119" s="106">
        <f>BK119</f>
        <v>0</v>
      </c>
      <c r="O119" s="107"/>
      <c r="P119" s="107"/>
      <c r="Q119" s="107"/>
      <c r="R119" s="76"/>
      <c r="T119" s="77"/>
      <c r="U119" s="74"/>
      <c r="V119" s="74"/>
      <c r="W119" s="78">
        <f>SUM(W120:W124)</f>
        <v>10.663124999999999</v>
      </c>
      <c r="X119" s="74"/>
      <c r="Y119" s="78">
        <f>SUM(Y120:Y124)</f>
        <v>0.3</v>
      </c>
      <c r="Z119" s="74"/>
      <c r="AA119" s="79">
        <f>SUM(AA120:AA124)</f>
        <v>0</v>
      </c>
      <c r="AR119" s="80" t="s">
        <v>42</v>
      </c>
      <c r="AT119" s="81" t="s">
        <v>39</v>
      </c>
      <c r="AU119" s="81" t="s">
        <v>42</v>
      </c>
      <c r="AY119" s="80" t="s">
        <v>73</v>
      </c>
      <c r="BK119" s="82">
        <f>SUM(BK120:BK124)</f>
        <v>0</v>
      </c>
    </row>
    <row r="120" spans="2:65" s="1" customFormat="1" ht="44.25" customHeight="1" x14ac:dyDescent="0.3">
      <c r="B120" s="84"/>
      <c r="C120" s="85" t="s">
        <v>79</v>
      </c>
      <c r="D120" s="85" t="s">
        <v>74</v>
      </c>
      <c r="E120" s="86" t="s">
        <v>89</v>
      </c>
      <c r="F120" s="111" t="s">
        <v>90</v>
      </c>
      <c r="G120" s="112"/>
      <c r="H120" s="112"/>
      <c r="I120" s="112"/>
      <c r="J120" s="87" t="s">
        <v>91</v>
      </c>
      <c r="K120" s="88">
        <v>16</v>
      </c>
      <c r="L120" s="113">
        <v>0</v>
      </c>
      <c r="M120" s="112"/>
      <c r="N120" s="113">
        <f>ROUND(L120*K120,3)</f>
        <v>0</v>
      </c>
      <c r="O120" s="112"/>
      <c r="P120" s="112"/>
      <c r="Q120" s="112"/>
      <c r="R120" s="89"/>
      <c r="T120" s="90" t="s">
        <v>1</v>
      </c>
      <c r="U120" s="24" t="s">
        <v>25</v>
      </c>
      <c r="V120" s="91">
        <v>0.14499999999999999</v>
      </c>
      <c r="W120" s="91">
        <f>V120*K120</f>
        <v>2.3199999999999998</v>
      </c>
      <c r="X120" s="91">
        <v>0</v>
      </c>
      <c r="Y120" s="91">
        <f>X120*K120</f>
        <v>0</v>
      </c>
      <c r="Z120" s="91">
        <v>0</v>
      </c>
      <c r="AA120" s="92">
        <f>Z120*K120</f>
        <v>0</v>
      </c>
      <c r="AR120" s="7" t="s">
        <v>78</v>
      </c>
      <c r="AT120" s="7" t="s">
        <v>74</v>
      </c>
      <c r="AU120" s="7" t="s">
        <v>79</v>
      </c>
      <c r="AY120" s="7" t="s">
        <v>73</v>
      </c>
      <c r="BE120" s="93">
        <f>IF(U120="základná",N120,0)</f>
        <v>0</v>
      </c>
      <c r="BF120" s="93">
        <f>IF(U120="znížená",N120,0)</f>
        <v>0</v>
      </c>
      <c r="BG120" s="93">
        <f>IF(U120="zákl. prenesená",N120,0)</f>
        <v>0</v>
      </c>
      <c r="BH120" s="93">
        <f>IF(U120="zníž. prenesená",N120,0)</f>
        <v>0</v>
      </c>
      <c r="BI120" s="93">
        <f>IF(U120="nulová",N120,0)</f>
        <v>0</v>
      </c>
      <c r="BJ120" s="7" t="s">
        <v>79</v>
      </c>
      <c r="BK120" s="94">
        <f>ROUND(L120*K120,3)</f>
        <v>0</v>
      </c>
      <c r="BL120" s="7" t="s">
        <v>78</v>
      </c>
      <c r="BM120" s="7" t="s">
        <v>92</v>
      </c>
    </row>
    <row r="121" spans="2:65" s="1" customFormat="1" ht="31.5" customHeight="1" x14ac:dyDescent="0.3">
      <c r="B121" s="84"/>
      <c r="C121" s="85" t="s">
        <v>93</v>
      </c>
      <c r="D121" s="85" t="s">
        <v>74</v>
      </c>
      <c r="E121" s="86" t="s">
        <v>94</v>
      </c>
      <c r="F121" s="111" t="s">
        <v>95</v>
      </c>
      <c r="G121" s="112"/>
      <c r="H121" s="112"/>
      <c r="I121" s="112"/>
      <c r="J121" s="87" t="s">
        <v>77</v>
      </c>
      <c r="K121" s="88">
        <v>482</v>
      </c>
      <c r="L121" s="113">
        <v>0</v>
      </c>
      <c r="M121" s="112"/>
      <c r="N121" s="113">
        <f>ROUND(L121*K121,3)</f>
        <v>0</v>
      </c>
      <c r="O121" s="112"/>
      <c r="P121" s="112"/>
      <c r="Q121" s="112"/>
      <c r="R121" s="89"/>
      <c r="T121" s="90" t="s">
        <v>1</v>
      </c>
      <c r="U121" s="24" t="s">
        <v>25</v>
      </c>
      <c r="V121" s="91">
        <v>4.3E-3</v>
      </c>
      <c r="W121" s="91">
        <f>V121*K121</f>
        <v>2.0726</v>
      </c>
      <c r="X121" s="91">
        <v>0</v>
      </c>
      <c r="Y121" s="91">
        <f>X121*K121</f>
        <v>0</v>
      </c>
      <c r="Z121" s="91">
        <v>0</v>
      </c>
      <c r="AA121" s="92">
        <f>Z121*K121</f>
        <v>0</v>
      </c>
      <c r="AR121" s="7" t="s">
        <v>78</v>
      </c>
      <c r="AT121" s="7" t="s">
        <v>74</v>
      </c>
      <c r="AU121" s="7" t="s">
        <v>79</v>
      </c>
      <c r="AY121" s="7" t="s">
        <v>73</v>
      </c>
      <c r="BE121" s="93">
        <f>IF(U121="základná",N121,0)</f>
        <v>0</v>
      </c>
      <c r="BF121" s="93">
        <f>IF(U121="znížená",N121,0)</f>
        <v>0</v>
      </c>
      <c r="BG121" s="93">
        <f>IF(U121="zákl. prenesená",N121,0)</f>
        <v>0</v>
      </c>
      <c r="BH121" s="93">
        <f>IF(U121="zníž. prenesená",N121,0)</f>
        <v>0</v>
      </c>
      <c r="BI121" s="93">
        <f>IF(U121="nulová",N121,0)</f>
        <v>0</v>
      </c>
      <c r="BJ121" s="7" t="s">
        <v>79</v>
      </c>
      <c r="BK121" s="94">
        <f>ROUND(L121*K121,3)</f>
        <v>0</v>
      </c>
      <c r="BL121" s="7" t="s">
        <v>78</v>
      </c>
      <c r="BM121" s="7" t="s">
        <v>96</v>
      </c>
    </row>
    <row r="122" spans="2:65" s="1" customFormat="1" ht="22.5" customHeight="1" x14ac:dyDescent="0.3">
      <c r="B122" s="84"/>
      <c r="C122" s="102" t="s">
        <v>97</v>
      </c>
      <c r="D122" s="102" t="s">
        <v>98</v>
      </c>
      <c r="E122" s="103" t="s">
        <v>99</v>
      </c>
      <c r="F122" s="114" t="s">
        <v>100</v>
      </c>
      <c r="G122" s="115"/>
      <c r="H122" s="115"/>
      <c r="I122" s="115"/>
      <c r="J122" s="104" t="s">
        <v>101</v>
      </c>
      <c r="K122" s="105">
        <v>0.3</v>
      </c>
      <c r="L122" s="116">
        <v>0</v>
      </c>
      <c r="M122" s="115"/>
      <c r="N122" s="116">
        <f>ROUND(L122*K122,3)</f>
        <v>0</v>
      </c>
      <c r="O122" s="117"/>
      <c r="P122" s="117"/>
      <c r="Q122" s="117"/>
      <c r="R122" s="89"/>
      <c r="T122" s="90" t="s">
        <v>1</v>
      </c>
      <c r="U122" s="24" t="s">
        <v>25</v>
      </c>
      <c r="V122" s="91">
        <v>0</v>
      </c>
      <c r="W122" s="91">
        <f>V122*K122</f>
        <v>0</v>
      </c>
      <c r="X122" s="91">
        <v>1</v>
      </c>
      <c r="Y122" s="91">
        <f>X122*K122</f>
        <v>0.3</v>
      </c>
      <c r="Z122" s="91">
        <v>0</v>
      </c>
      <c r="AA122" s="92">
        <f>Z122*K122</f>
        <v>0</v>
      </c>
      <c r="AR122" s="7" t="s">
        <v>81</v>
      </c>
      <c r="AT122" s="7" t="s">
        <v>98</v>
      </c>
      <c r="AU122" s="7" t="s">
        <v>79</v>
      </c>
      <c r="AY122" s="7" t="s">
        <v>73</v>
      </c>
      <c r="BE122" s="93">
        <f>IF(U122="základná",N122,0)</f>
        <v>0</v>
      </c>
      <c r="BF122" s="93">
        <f>IF(U122="znížená",N122,0)</f>
        <v>0</v>
      </c>
      <c r="BG122" s="93">
        <f>IF(U122="zákl. prenesená",N122,0)</f>
        <v>0</v>
      </c>
      <c r="BH122" s="93">
        <f>IF(U122="zníž. prenesená",N122,0)</f>
        <v>0</v>
      </c>
      <c r="BI122" s="93">
        <f>IF(U122="nulová",N122,0)</f>
        <v>0</v>
      </c>
      <c r="BJ122" s="7" t="s">
        <v>79</v>
      </c>
      <c r="BK122" s="94">
        <f>ROUND(L122*K122,3)</f>
        <v>0</v>
      </c>
      <c r="BL122" s="7" t="s">
        <v>78</v>
      </c>
      <c r="BM122" s="7" t="s">
        <v>102</v>
      </c>
    </row>
    <row r="123" spans="2:65" s="1" customFormat="1" ht="31.5" hidden="1" customHeight="1" x14ac:dyDescent="0.3">
      <c r="B123" s="84"/>
      <c r="C123" s="85" t="s">
        <v>78</v>
      </c>
      <c r="D123" s="85" t="s">
        <v>74</v>
      </c>
      <c r="E123" s="86" t="s">
        <v>115</v>
      </c>
      <c r="F123" s="111" t="s">
        <v>116</v>
      </c>
      <c r="G123" s="111"/>
      <c r="H123" s="111"/>
      <c r="I123" s="111"/>
      <c r="J123" s="87" t="s">
        <v>101</v>
      </c>
      <c r="K123" s="88">
        <v>6.5250000000000004</v>
      </c>
      <c r="L123" s="113">
        <v>0</v>
      </c>
      <c r="M123" s="112"/>
      <c r="N123" s="113">
        <f>ROUND(L123*K123,3)</f>
        <v>0</v>
      </c>
      <c r="O123" s="112"/>
      <c r="P123" s="112"/>
      <c r="Q123" s="112"/>
      <c r="R123" s="89"/>
      <c r="T123" s="90" t="s">
        <v>1</v>
      </c>
      <c r="U123" s="24" t="s">
        <v>25</v>
      </c>
      <c r="V123" s="91">
        <v>0.81200000000000006</v>
      </c>
      <c r="W123" s="91">
        <f>V123*K123</f>
        <v>5.2983000000000002</v>
      </c>
      <c r="X123" s="91">
        <v>0</v>
      </c>
      <c r="Y123" s="91">
        <f>X123*K123</f>
        <v>0</v>
      </c>
      <c r="Z123" s="91">
        <v>0</v>
      </c>
      <c r="AA123" s="92">
        <f>Z123*K123</f>
        <v>0</v>
      </c>
      <c r="AR123" s="7" t="s">
        <v>78</v>
      </c>
      <c r="AT123" s="7" t="s">
        <v>74</v>
      </c>
      <c r="AU123" s="7" t="s">
        <v>79</v>
      </c>
      <c r="AY123" s="7" t="s">
        <v>73</v>
      </c>
      <c r="BE123" s="93">
        <f>IF(U123="základná",N123,0)</f>
        <v>0</v>
      </c>
      <c r="BF123" s="93">
        <f>IF(U123="znížená",N123,0)</f>
        <v>0</v>
      </c>
      <c r="BG123" s="93">
        <f>IF(U123="zákl. prenesená",N123,0)</f>
        <v>0</v>
      </c>
      <c r="BH123" s="93">
        <f>IF(U123="zníž. prenesená",N123,0)</f>
        <v>0</v>
      </c>
      <c r="BI123" s="93">
        <f>IF(U123="nulová",N123,0)</f>
        <v>0</v>
      </c>
      <c r="BJ123" s="7" t="s">
        <v>79</v>
      </c>
      <c r="BK123" s="94">
        <f>ROUND(L123*K123,3)</f>
        <v>0</v>
      </c>
      <c r="BL123" s="7" t="s">
        <v>78</v>
      </c>
      <c r="BM123" s="7" t="s">
        <v>103</v>
      </c>
    </row>
    <row r="124" spans="2:65" s="1" customFormat="1" ht="31.5" hidden="1" customHeight="1" x14ac:dyDescent="0.3">
      <c r="B124" s="84"/>
      <c r="C124" s="85" t="s">
        <v>104</v>
      </c>
      <c r="D124" s="85" t="s">
        <v>74</v>
      </c>
      <c r="E124" s="86" t="s">
        <v>105</v>
      </c>
      <c r="F124" s="111" t="s">
        <v>106</v>
      </c>
      <c r="G124" s="112"/>
      <c r="H124" s="112"/>
      <c r="I124" s="112"/>
      <c r="J124" s="87" t="s">
        <v>101</v>
      </c>
      <c r="K124" s="88">
        <v>6.5250000000000004</v>
      </c>
      <c r="L124" s="113">
        <v>0</v>
      </c>
      <c r="M124" s="112"/>
      <c r="N124" s="113">
        <f>ROUND(L124*K124,3)</f>
        <v>0</v>
      </c>
      <c r="O124" s="112"/>
      <c r="P124" s="112"/>
      <c r="Q124" s="112"/>
      <c r="R124" s="89"/>
      <c r="T124" s="90" t="s">
        <v>1</v>
      </c>
      <c r="U124" s="24" t="s">
        <v>25</v>
      </c>
      <c r="V124" s="91">
        <v>0.14899999999999999</v>
      </c>
      <c r="W124" s="91">
        <f>V124*K124</f>
        <v>0.97222500000000001</v>
      </c>
      <c r="X124" s="91">
        <v>0</v>
      </c>
      <c r="Y124" s="91">
        <f>X124*K124</f>
        <v>0</v>
      </c>
      <c r="Z124" s="91">
        <v>0</v>
      </c>
      <c r="AA124" s="92">
        <f>Z124*K124</f>
        <v>0</v>
      </c>
      <c r="AR124" s="7" t="s">
        <v>78</v>
      </c>
      <c r="AT124" s="7" t="s">
        <v>74</v>
      </c>
      <c r="AU124" s="7" t="s">
        <v>79</v>
      </c>
      <c r="AY124" s="7" t="s">
        <v>73</v>
      </c>
      <c r="BE124" s="93">
        <f>IF(U124="základná",N124,0)</f>
        <v>0</v>
      </c>
      <c r="BF124" s="93">
        <f>IF(U124="znížená",N124,0)</f>
        <v>0</v>
      </c>
      <c r="BG124" s="93">
        <f>IF(U124="zákl. prenesená",N124,0)</f>
        <v>0</v>
      </c>
      <c r="BH124" s="93">
        <f>IF(U124="zníž. prenesená",N124,0)</f>
        <v>0</v>
      </c>
      <c r="BI124" s="93">
        <f>IF(U124="nulová",N124,0)</f>
        <v>0</v>
      </c>
      <c r="BJ124" s="7" t="s">
        <v>79</v>
      </c>
      <c r="BK124" s="94">
        <f>ROUND(L124*K124,3)</f>
        <v>0</v>
      </c>
      <c r="BL124" s="7" t="s">
        <v>78</v>
      </c>
      <c r="BM124" s="7" t="s">
        <v>107</v>
      </c>
    </row>
    <row r="125" spans="2:65" s="5" customFormat="1" ht="29.85" customHeight="1" x14ac:dyDescent="0.3">
      <c r="B125" s="73"/>
      <c r="C125" s="74"/>
      <c r="D125" s="83" t="s">
        <v>57</v>
      </c>
      <c r="E125" s="83"/>
      <c r="F125" s="83"/>
      <c r="G125" s="83"/>
      <c r="H125" s="83"/>
      <c r="I125" s="83"/>
      <c r="J125" s="83"/>
      <c r="K125" s="83"/>
      <c r="L125" s="83"/>
      <c r="M125" s="83"/>
      <c r="N125" s="106">
        <f>BK125</f>
        <v>0</v>
      </c>
      <c r="O125" s="107"/>
      <c r="P125" s="107"/>
      <c r="Q125" s="107"/>
      <c r="R125" s="76"/>
      <c r="T125" s="77"/>
      <c r="U125" s="74"/>
      <c r="V125" s="74"/>
      <c r="W125" s="78">
        <f>W126</f>
        <v>34.537626000000003</v>
      </c>
      <c r="X125" s="74"/>
      <c r="Y125" s="78">
        <f>Y126</f>
        <v>0</v>
      </c>
      <c r="Z125" s="74"/>
      <c r="AA125" s="79">
        <f>AA126</f>
        <v>0</v>
      </c>
      <c r="AR125" s="80" t="s">
        <v>42</v>
      </c>
      <c r="AT125" s="81" t="s">
        <v>39</v>
      </c>
      <c r="AU125" s="81" t="s">
        <v>42</v>
      </c>
      <c r="AY125" s="80" t="s">
        <v>73</v>
      </c>
      <c r="BK125" s="82">
        <f>BK126</f>
        <v>0</v>
      </c>
    </row>
    <row r="126" spans="2:65" s="1" customFormat="1" ht="31.5" customHeight="1" x14ac:dyDescent="0.3">
      <c r="B126" s="84"/>
      <c r="C126" s="85" t="s">
        <v>108</v>
      </c>
      <c r="D126" s="85" t="s">
        <v>74</v>
      </c>
      <c r="E126" s="86" t="s">
        <v>117</v>
      </c>
      <c r="F126" s="111" t="s">
        <v>118</v>
      </c>
      <c r="G126" s="111"/>
      <c r="H126" s="111"/>
      <c r="I126" s="111"/>
      <c r="J126" s="87" t="s">
        <v>101</v>
      </c>
      <c r="K126" s="88">
        <v>87.882000000000005</v>
      </c>
      <c r="L126" s="113">
        <v>0</v>
      </c>
      <c r="M126" s="112"/>
      <c r="N126" s="113">
        <f>ROUND(L126*K126,3)</f>
        <v>0</v>
      </c>
      <c r="O126" s="112"/>
      <c r="P126" s="112"/>
      <c r="Q126" s="112"/>
      <c r="R126" s="89"/>
      <c r="T126" s="90" t="s">
        <v>1</v>
      </c>
      <c r="U126" s="95" t="s">
        <v>25</v>
      </c>
      <c r="V126" s="96">
        <v>0.39300000000000002</v>
      </c>
      <c r="W126" s="96">
        <f>V126*K126</f>
        <v>34.537626000000003</v>
      </c>
      <c r="X126" s="96">
        <v>0</v>
      </c>
      <c r="Y126" s="96">
        <f>X126*K126</f>
        <v>0</v>
      </c>
      <c r="Z126" s="96">
        <v>0</v>
      </c>
      <c r="AA126" s="97">
        <f>Z126*K126</f>
        <v>0</v>
      </c>
      <c r="AR126" s="7" t="s">
        <v>78</v>
      </c>
      <c r="AT126" s="7" t="s">
        <v>74</v>
      </c>
      <c r="AU126" s="7" t="s">
        <v>79</v>
      </c>
      <c r="AY126" s="7" t="s">
        <v>73</v>
      </c>
      <c r="BE126" s="93">
        <f>IF(U126="základná",N126,0)</f>
        <v>0</v>
      </c>
      <c r="BF126" s="93">
        <f>IF(U126="znížená",N126,0)</f>
        <v>0</v>
      </c>
      <c r="BG126" s="93">
        <f>IF(U126="zákl. prenesená",N126,0)</f>
        <v>0</v>
      </c>
      <c r="BH126" s="93">
        <f>IF(U126="zníž. prenesená",N126,0)</f>
        <v>0</v>
      </c>
      <c r="BI126" s="93">
        <f>IF(U126="nulová",N126,0)</f>
        <v>0</v>
      </c>
      <c r="BJ126" s="7" t="s">
        <v>79</v>
      </c>
      <c r="BK126" s="94">
        <f>ROUND(L126*K126,3)</f>
        <v>0</v>
      </c>
      <c r="BL126" s="7" t="s">
        <v>78</v>
      </c>
      <c r="BM126" s="7" t="s">
        <v>109</v>
      </c>
    </row>
    <row r="127" spans="2:65" s="1" customFormat="1" ht="6.95" customHeight="1" x14ac:dyDescent="0.3">
      <c r="B127" s="34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6"/>
    </row>
  </sheetData>
  <mergeCells count="85">
    <mergeCell ref="C2:Q2"/>
    <mergeCell ref="C4:Q4"/>
    <mergeCell ref="F6:P6"/>
    <mergeCell ref="O8:P8"/>
    <mergeCell ref="O10:P10"/>
    <mergeCell ref="O11:P11"/>
    <mergeCell ref="O13:P13"/>
    <mergeCell ref="O14:P14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N89:Q89"/>
    <mergeCell ref="N90:Q90"/>
    <mergeCell ref="N91:Q91"/>
    <mergeCell ref="N92:Q92"/>
    <mergeCell ref="N94:Q94"/>
    <mergeCell ref="L96:Q96"/>
    <mergeCell ref="C102:Q102"/>
    <mergeCell ref="F104:P104"/>
    <mergeCell ref="M106:P106"/>
    <mergeCell ref="M108:Q108"/>
    <mergeCell ref="F118:I118"/>
    <mergeCell ref="L118:M118"/>
    <mergeCell ref="N118:Q118"/>
    <mergeCell ref="M109:Q109"/>
    <mergeCell ref="F111:I111"/>
    <mergeCell ref="L111:M111"/>
    <mergeCell ref="N111:Q111"/>
    <mergeCell ref="F115:I115"/>
    <mergeCell ref="L115:M115"/>
    <mergeCell ref="N115:Q115"/>
    <mergeCell ref="N112:Q112"/>
    <mergeCell ref="N113:Q113"/>
    <mergeCell ref="N114:Q114"/>
    <mergeCell ref="N116:Q116"/>
    <mergeCell ref="F126:I126"/>
    <mergeCell ref="L126:M126"/>
    <mergeCell ref="N126:Q126"/>
    <mergeCell ref="F122:I122"/>
    <mergeCell ref="L122:M122"/>
    <mergeCell ref="N122:Q122"/>
    <mergeCell ref="F123:I123"/>
    <mergeCell ref="L123:M123"/>
    <mergeCell ref="N123:Q123"/>
    <mergeCell ref="N119:Q119"/>
    <mergeCell ref="N125:Q125"/>
    <mergeCell ref="H1:K1"/>
    <mergeCell ref="S2:AC2"/>
    <mergeCell ref="F124:I124"/>
    <mergeCell ref="L124:M124"/>
    <mergeCell ref="N124:Q124"/>
    <mergeCell ref="F120:I120"/>
    <mergeCell ref="L120:M120"/>
    <mergeCell ref="N120:Q120"/>
    <mergeCell ref="F121:I121"/>
    <mergeCell ref="L121:M121"/>
    <mergeCell ref="N121:Q121"/>
    <mergeCell ref="F117:I117"/>
    <mergeCell ref="L117:M117"/>
    <mergeCell ref="N117:Q117"/>
  </mergeCells>
  <hyperlinks>
    <hyperlink ref="F1:G1" location="C2" tooltip="Krycí list rozpočtu" display="1) Krycí list rozpočtu"/>
    <hyperlink ref="H1:K1" location="C85" tooltip="Rekapitulácia rozpočtu" display="2) Rekapitulácia rozpočtu"/>
    <hyperlink ref="L1" location="C111" tooltip="Rozpočet" display="3) Rozpočet"/>
    <hyperlink ref="S1:T1" location="'Rekapitulácia stavby'!C2" tooltip="Rekapitulácia stavby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049-Milo-IXMS-2016 - Reko...</vt:lpstr>
      <vt:lpstr>'049-Milo-IXMS-2016 - Reko...'!Názvy_tlače</vt:lpstr>
      <vt:lpstr>'049-Milo-IXMS-2016 - Reko...'!Oblasť_tlače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OFFICE-01\PC1</dc:creator>
  <cp:lastModifiedBy>Miloslav Baranec</cp:lastModifiedBy>
  <dcterms:created xsi:type="dcterms:W3CDTF">2016-11-10T09:16:14Z</dcterms:created>
  <dcterms:modified xsi:type="dcterms:W3CDTF">2017-02-09T11:25:55Z</dcterms:modified>
</cp:coreProperties>
</file>